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日本地域開発センター2003\HOYE\2013_files\"/>
    </mc:Choice>
  </mc:AlternateContent>
  <bookViews>
    <workbookView xWindow="120" yWindow="45" windowWidth="15495" windowHeight="13710"/>
  </bookViews>
  <sheets>
    <sheet name="熱貫流率計算書" sheetId="2" r:id="rId1"/>
    <sheet name="面積表（1地域)" sheetId="12" r:id="rId2"/>
    <sheet name="面積表（2地域)" sheetId="11" r:id="rId3"/>
    <sheet name="面積表（3地域)" sheetId="10" r:id="rId4"/>
    <sheet name="面積表（4地域）" sheetId="9" r:id="rId5"/>
    <sheet name="面積表（5地域）" sheetId="8" r:id="rId6"/>
    <sheet name="面積表（6地域）" sheetId="5" r:id="rId7"/>
    <sheet name="面積表（7地域)" sheetId="6" r:id="rId8"/>
    <sheet name="面積表（8地域)" sheetId="7" r:id="rId9"/>
    <sheet name="参考資料" sheetId="3" r:id="rId10"/>
  </sheets>
  <definedNames>
    <definedName name="_xlnm.Print_Area" localSheetId="0">熱貫流率計算書!$A$1:$J$147</definedName>
    <definedName name="_xlnm.Print_Area" localSheetId="1">'面積表（1地域)'!$A$1:$N$158</definedName>
    <definedName name="_xlnm.Print_Area" localSheetId="2">'面積表（2地域)'!$A$1:$N$158</definedName>
    <definedName name="_xlnm.Print_Area" localSheetId="3">'面積表（3地域)'!$A$1:$N$158</definedName>
    <definedName name="_xlnm.Print_Area" localSheetId="4">'面積表（4地域）'!$A$1:$N$159</definedName>
    <definedName name="_xlnm.Print_Area" localSheetId="5">'面積表（5地域）'!$A$1:$N$159</definedName>
    <definedName name="_xlnm.Print_Area" localSheetId="6">'面積表（6地域）'!$A$1:$N$159</definedName>
    <definedName name="_xlnm.Print_Area" localSheetId="7">'面積表（7地域)'!$A$1:$N$159</definedName>
    <definedName name="_xlnm.Print_Area" localSheetId="8">'面積表（8地域)'!$A$1:$N$159</definedName>
  </definedNames>
  <calcPr calcId="152511"/>
</workbook>
</file>

<file path=xl/calcChain.xml><?xml version="1.0" encoding="utf-8"?>
<calcChain xmlns="http://schemas.openxmlformats.org/spreadsheetml/2006/main">
  <c r="F149" i="12" l="1"/>
  <c r="F147" i="12"/>
  <c r="F148" i="12"/>
  <c r="F149" i="11"/>
  <c r="F147" i="11"/>
  <c r="F149" i="10"/>
  <c r="F147" i="10"/>
  <c r="F150" i="9"/>
  <c r="F148" i="9"/>
  <c r="F150" i="8"/>
  <c r="F148" i="8"/>
  <c r="F150" i="5"/>
  <c r="F148" i="5"/>
  <c r="F150" i="6"/>
  <c r="F148" i="6"/>
  <c r="F150" i="7"/>
  <c r="F148" i="7"/>
  <c r="I94" i="2"/>
  <c r="D141" i="12"/>
  <c r="F151" i="12" s="1"/>
  <c r="H140" i="12"/>
  <c r="J140" i="12" s="1"/>
  <c r="G140" i="12"/>
  <c r="H139" i="12"/>
  <c r="L139" i="12" s="1"/>
  <c r="G139" i="12"/>
  <c r="G141" i="12" s="1"/>
  <c r="H151" i="12" s="1"/>
  <c r="D134" i="12"/>
  <c r="F150" i="12" s="1"/>
  <c r="N133" i="12"/>
  <c r="K133" i="12"/>
  <c r="G133" i="12"/>
  <c r="N132" i="12"/>
  <c r="K132" i="12"/>
  <c r="G132" i="12"/>
  <c r="N131" i="12"/>
  <c r="K131" i="12"/>
  <c r="G131" i="12"/>
  <c r="N130" i="12"/>
  <c r="K130" i="12"/>
  <c r="G130" i="12"/>
  <c r="N129" i="12"/>
  <c r="K129" i="12"/>
  <c r="G129" i="12"/>
  <c r="N128" i="12"/>
  <c r="K128" i="12"/>
  <c r="G128" i="12"/>
  <c r="N127" i="12"/>
  <c r="K127" i="12"/>
  <c r="G127" i="12"/>
  <c r="N126" i="12"/>
  <c r="K126" i="12"/>
  <c r="G126" i="12"/>
  <c r="N125" i="12"/>
  <c r="K125" i="12"/>
  <c r="G125" i="12"/>
  <c r="N124" i="12"/>
  <c r="K124" i="12"/>
  <c r="G124" i="12"/>
  <c r="N123" i="12"/>
  <c r="K123" i="12"/>
  <c r="G123" i="12"/>
  <c r="N122" i="12"/>
  <c r="K122" i="12"/>
  <c r="G122" i="12"/>
  <c r="N121" i="12"/>
  <c r="K121" i="12"/>
  <c r="G121" i="12"/>
  <c r="N120" i="12"/>
  <c r="K120" i="12"/>
  <c r="G120" i="12"/>
  <c r="N119" i="12"/>
  <c r="K119" i="12"/>
  <c r="G119" i="12"/>
  <c r="N118" i="12"/>
  <c r="N134" i="12" s="1"/>
  <c r="L150" i="12" s="1"/>
  <c r="K118" i="12"/>
  <c r="G118" i="12"/>
  <c r="G134" i="12" s="1"/>
  <c r="H150" i="12" s="1"/>
  <c r="D112" i="12"/>
  <c r="H111" i="12"/>
  <c r="L111" i="12" s="1"/>
  <c r="G111" i="12"/>
  <c r="H110" i="12"/>
  <c r="L110" i="12" s="1"/>
  <c r="G110" i="12"/>
  <c r="H109" i="12"/>
  <c r="L109" i="12" s="1"/>
  <c r="G109" i="12"/>
  <c r="H108" i="12"/>
  <c r="L108" i="12" s="1"/>
  <c r="G108" i="12"/>
  <c r="H107" i="12"/>
  <c r="L107" i="12" s="1"/>
  <c r="G107" i="12"/>
  <c r="H106" i="12"/>
  <c r="L106" i="12" s="1"/>
  <c r="G106" i="12"/>
  <c r="H105" i="12"/>
  <c r="L105" i="12" s="1"/>
  <c r="G105" i="12"/>
  <c r="J104" i="12"/>
  <c r="H104" i="12"/>
  <c r="L104" i="12" s="1"/>
  <c r="G104" i="12"/>
  <c r="H103" i="12"/>
  <c r="L103" i="12" s="1"/>
  <c r="G103" i="12"/>
  <c r="H97" i="12"/>
  <c r="J97" i="12" s="1"/>
  <c r="G97" i="12"/>
  <c r="H96" i="12"/>
  <c r="D96" i="12"/>
  <c r="D98" i="12" s="1"/>
  <c r="D91" i="12"/>
  <c r="G90" i="12"/>
  <c r="G91" i="12" s="1"/>
  <c r="H147" i="12" s="1"/>
  <c r="D85" i="12"/>
  <c r="F146" i="12" s="1"/>
  <c r="G84" i="12"/>
  <c r="G83" i="12"/>
  <c r="G82" i="12"/>
  <c r="D77" i="12"/>
  <c r="F145" i="12" s="1"/>
  <c r="H76" i="12"/>
  <c r="L76" i="12" s="1"/>
  <c r="G76" i="12"/>
  <c r="H75" i="12"/>
  <c r="L75" i="12" s="1"/>
  <c r="G75" i="12"/>
  <c r="H74" i="12"/>
  <c r="L74" i="12" s="1"/>
  <c r="G74" i="12"/>
  <c r="H73" i="12"/>
  <c r="L73" i="12" s="1"/>
  <c r="G73" i="12"/>
  <c r="H72" i="12"/>
  <c r="L72" i="12" s="1"/>
  <c r="G72" i="12"/>
  <c r="H71" i="12"/>
  <c r="L71" i="12" s="1"/>
  <c r="G71" i="12"/>
  <c r="H70" i="12"/>
  <c r="L70" i="12" s="1"/>
  <c r="G70" i="12"/>
  <c r="H69" i="12"/>
  <c r="L69" i="12" s="1"/>
  <c r="G69" i="12"/>
  <c r="H68" i="12"/>
  <c r="L68" i="12" s="1"/>
  <c r="G68" i="12"/>
  <c r="H67" i="12"/>
  <c r="L67" i="12" s="1"/>
  <c r="G67" i="12"/>
  <c r="H66" i="12"/>
  <c r="L66" i="12" s="1"/>
  <c r="G66" i="12"/>
  <c r="J65" i="12"/>
  <c r="H65" i="12"/>
  <c r="L65" i="12" s="1"/>
  <c r="G65" i="12"/>
  <c r="G77" i="12" s="1"/>
  <c r="H145" i="12" s="1"/>
  <c r="D141" i="11"/>
  <c r="F151" i="11" s="1"/>
  <c r="H140" i="11"/>
  <c r="J140" i="11" s="1"/>
  <c r="G140" i="11"/>
  <c r="J139" i="11"/>
  <c r="J141" i="11" s="1"/>
  <c r="J151" i="11" s="1"/>
  <c r="H139" i="11"/>
  <c r="L139" i="11" s="1"/>
  <c r="G139" i="11"/>
  <c r="G141" i="11" s="1"/>
  <c r="H151" i="11" s="1"/>
  <c r="D134" i="11"/>
  <c r="F150" i="11" s="1"/>
  <c r="N133" i="11"/>
  <c r="K133" i="11"/>
  <c r="G133" i="11"/>
  <c r="N132" i="11"/>
  <c r="K132" i="11"/>
  <c r="G132" i="11"/>
  <c r="N131" i="11"/>
  <c r="K131" i="11"/>
  <c r="G131" i="11"/>
  <c r="N130" i="11"/>
  <c r="K130" i="11"/>
  <c r="G130" i="11"/>
  <c r="N129" i="11"/>
  <c r="K129" i="11"/>
  <c r="G129" i="11"/>
  <c r="N128" i="11"/>
  <c r="K128" i="11"/>
  <c r="G128" i="11"/>
  <c r="N127" i="11"/>
  <c r="K127" i="11"/>
  <c r="G127" i="11"/>
  <c r="N126" i="11"/>
  <c r="K126" i="11"/>
  <c r="G126" i="11"/>
  <c r="N125" i="11"/>
  <c r="K125" i="11"/>
  <c r="G125" i="11"/>
  <c r="N124" i="11"/>
  <c r="K124" i="11"/>
  <c r="G124" i="11"/>
  <c r="N123" i="11"/>
  <c r="K123" i="11"/>
  <c r="G123" i="11"/>
  <c r="N122" i="11"/>
  <c r="K122" i="11"/>
  <c r="G122" i="11"/>
  <c r="N121" i="11"/>
  <c r="K121" i="11"/>
  <c r="G121" i="11"/>
  <c r="N120" i="11"/>
  <c r="K120" i="11"/>
  <c r="G120" i="11"/>
  <c r="N119" i="11"/>
  <c r="K119" i="11"/>
  <c r="G119" i="11"/>
  <c r="N118" i="11"/>
  <c r="N134" i="11" s="1"/>
  <c r="L150" i="11" s="1"/>
  <c r="K118" i="11"/>
  <c r="G118" i="11"/>
  <c r="G134" i="11" s="1"/>
  <c r="H150" i="11" s="1"/>
  <c r="D112" i="11"/>
  <c r="H111" i="11"/>
  <c r="J111" i="11" s="1"/>
  <c r="G111" i="11"/>
  <c r="H110" i="11"/>
  <c r="J110" i="11" s="1"/>
  <c r="G110" i="11"/>
  <c r="H109" i="11"/>
  <c r="J109" i="11" s="1"/>
  <c r="G109" i="11"/>
  <c r="H108" i="11"/>
  <c r="J108" i="11" s="1"/>
  <c r="G108" i="11"/>
  <c r="H107" i="11"/>
  <c r="J107" i="11" s="1"/>
  <c r="G107" i="11"/>
  <c r="J106" i="11"/>
  <c r="H106" i="11"/>
  <c r="L106" i="11" s="1"/>
  <c r="G106" i="11"/>
  <c r="H105" i="11"/>
  <c r="J105" i="11" s="1"/>
  <c r="G105" i="11"/>
  <c r="H104" i="11"/>
  <c r="J104" i="11" s="1"/>
  <c r="G104" i="11"/>
  <c r="H103" i="11"/>
  <c r="J103" i="11" s="1"/>
  <c r="G103" i="11"/>
  <c r="G112" i="11" s="1"/>
  <c r="H149" i="11" s="1"/>
  <c r="H97" i="11"/>
  <c r="J97" i="11" s="1"/>
  <c r="G97" i="11"/>
  <c r="H96" i="11"/>
  <c r="D96" i="11"/>
  <c r="D98" i="11" s="1"/>
  <c r="F148" i="11" s="1"/>
  <c r="D91" i="11"/>
  <c r="G90" i="11"/>
  <c r="G91" i="11" s="1"/>
  <c r="H147" i="11" s="1"/>
  <c r="D85" i="11"/>
  <c r="F146" i="11" s="1"/>
  <c r="G84" i="11"/>
  <c r="G83" i="11"/>
  <c r="G82" i="11"/>
  <c r="G85" i="11" s="1"/>
  <c r="H146" i="11" s="1"/>
  <c r="D77" i="11"/>
  <c r="F145" i="11" s="1"/>
  <c r="F152" i="11" s="1"/>
  <c r="H76" i="11"/>
  <c r="L76" i="11" s="1"/>
  <c r="G76" i="11"/>
  <c r="J75" i="11"/>
  <c r="H75" i="11"/>
  <c r="L75" i="11" s="1"/>
  <c r="G75" i="11"/>
  <c r="H74" i="11"/>
  <c r="L74" i="11" s="1"/>
  <c r="G74" i="11"/>
  <c r="J73" i="11"/>
  <c r="H73" i="11"/>
  <c r="L73" i="11" s="1"/>
  <c r="G73" i="11"/>
  <c r="H72" i="11"/>
  <c r="L72" i="11" s="1"/>
  <c r="G72" i="11"/>
  <c r="H71" i="11"/>
  <c r="L71" i="11" s="1"/>
  <c r="G71" i="11"/>
  <c r="H70" i="11"/>
  <c r="L70" i="11" s="1"/>
  <c r="G70" i="11"/>
  <c r="H69" i="11"/>
  <c r="L69" i="11" s="1"/>
  <c r="G69" i="11"/>
  <c r="H68" i="11"/>
  <c r="L68" i="11" s="1"/>
  <c r="G68" i="11"/>
  <c r="H67" i="11"/>
  <c r="L67" i="11" s="1"/>
  <c r="G67" i="11"/>
  <c r="H66" i="11"/>
  <c r="L66" i="11" s="1"/>
  <c r="G66" i="11"/>
  <c r="H65" i="11"/>
  <c r="L65" i="11" s="1"/>
  <c r="L77" i="11" s="1"/>
  <c r="L145" i="11" s="1"/>
  <c r="G65" i="11"/>
  <c r="G77" i="11" s="1"/>
  <c r="H145" i="11" s="1"/>
  <c r="D141" i="10"/>
  <c r="F151" i="10" s="1"/>
  <c r="H140" i="10"/>
  <c r="L140" i="10" s="1"/>
  <c r="G140" i="10"/>
  <c r="H139" i="10"/>
  <c r="L139" i="10" s="1"/>
  <c r="G139" i="10"/>
  <c r="D134" i="10"/>
  <c r="F150" i="10" s="1"/>
  <c r="N133" i="10"/>
  <c r="K133" i="10"/>
  <c r="G133" i="10"/>
  <c r="N132" i="10"/>
  <c r="K132" i="10"/>
  <c r="G132" i="10"/>
  <c r="N131" i="10"/>
  <c r="K131" i="10"/>
  <c r="G131" i="10"/>
  <c r="N130" i="10"/>
  <c r="K130" i="10"/>
  <c r="G130" i="10"/>
  <c r="N129" i="10"/>
  <c r="K129" i="10"/>
  <c r="G129" i="10"/>
  <c r="N128" i="10"/>
  <c r="K128" i="10"/>
  <c r="G128" i="10"/>
  <c r="N127" i="10"/>
  <c r="K127" i="10"/>
  <c r="G127" i="10"/>
  <c r="N126" i="10"/>
  <c r="K126" i="10"/>
  <c r="G126" i="10"/>
  <c r="N125" i="10"/>
  <c r="K125" i="10"/>
  <c r="G125" i="10"/>
  <c r="N124" i="10"/>
  <c r="K124" i="10"/>
  <c r="G124" i="10"/>
  <c r="N123" i="10"/>
  <c r="K123" i="10"/>
  <c r="G123" i="10"/>
  <c r="N122" i="10"/>
  <c r="K122" i="10"/>
  <c r="G122" i="10"/>
  <c r="N121" i="10"/>
  <c r="K121" i="10"/>
  <c r="G121" i="10"/>
  <c r="N120" i="10"/>
  <c r="K120" i="10"/>
  <c r="G120" i="10"/>
  <c r="N119" i="10"/>
  <c r="K119" i="10"/>
  <c r="G119" i="10"/>
  <c r="N118" i="10"/>
  <c r="K118" i="10"/>
  <c r="G118" i="10"/>
  <c r="D112" i="10"/>
  <c r="H111" i="10"/>
  <c r="L111" i="10" s="1"/>
  <c r="G111" i="10"/>
  <c r="H110" i="10"/>
  <c r="L110" i="10" s="1"/>
  <c r="G110" i="10"/>
  <c r="H109" i="10"/>
  <c r="L109" i="10" s="1"/>
  <c r="G109" i="10"/>
  <c r="J108" i="10"/>
  <c r="H108" i="10"/>
  <c r="L108" i="10" s="1"/>
  <c r="G108" i="10"/>
  <c r="H107" i="10"/>
  <c r="L107" i="10" s="1"/>
  <c r="G107" i="10"/>
  <c r="H106" i="10"/>
  <c r="L106" i="10" s="1"/>
  <c r="G106" i="10"/>
  <c r="H105" i="10"/>
  <c r="L105" i="10" s="1"/>
  <c r="G105" i="10"/>
  <c r="J104" i="10"/>
  <c r="H104" i="10"/>
  <c r="L104" i="10" s="1"/>
  <c r="G104" i="10"/>
  <c r="H103" i="10"/>
  <c r="L103" i="10" s="1"/>
  <c r="G103" i="10"/>
  <c r="H97" i="10"/>
  <c r="L97" i="10" s="1"/>
  <c r="G97" i="10"/>
  <c r="H96" i="10"/>
  <c r="D96" i="10"/>
  <c r="L96" i="10" s="1"/>
  <c r="D91" i="10"/>
  <c r="G90" i="10"/>
  <c r="G91" i="10" s="1"/>
  <c r="H147" i="10" s="1"/>
  <c r="D85" i="10"/>
  <c r="F146" i="10" s="1"/>
  <c r="G84" i="10"/>
  <c r="G83" i="10"/>
  <c r="G82" i="10"/>
  <c r="D77" i="10"/>
  <c r="F145" i="10" s="1"/>
  <c r="H76" i="10"/>
  <c r="J76" i="10" s="1"/>
  <c r="G76" i="10"/>
  <c r="H75" i="10"/>
  <c r="J75" i="10" s="1"/>
  <c r="G75" i="10"/>
  <c r="H74" i="10"/>
  <c r="J74" i="10" s="1"/>
  <c r="G74" i="10"/>
  <c r="H73" i="10"/>
  <c r="J73" i="10" s="1"/>
  <c r="G73" i="10"/>
  <c r="H72" i="10"/>
  <c r="J72" i="10" s="1"/>
  <c r="G72" i="10"/>
  <c r="H71" i="10"/>
  <c r="J71" i="10" s="1"/>
  <c r="G71" i="10"/>
  <c r="H70" i="10"/>
  <c r="J70" i="10" s="1"/>
  <c r="G70" i="10"/>
  <c r="H69" i="10"/>
  <c r="J69" i="10" s="1"/>
  <c r="G69" i="10"/>
  <c r="H68" i="10"/>
  <c r="J68" i="10" s="1"/>
  <c r="G68" i="10"/>
  <c r="H67" i="10"/>
  <c r="J67" i="10" s="1"/>
  <c r="G67" i="10"/>
  <c r="H66" i="10"/>
  <c r="J66" i="10" s="1"/>
  <c r="G66" i="10"/>
  <c r="H65" i="10"/>
  <c r="J65" i="10" s="1"/>
  <c r="G65" i="10"/>
  <c r="G77" i="10" s="1"/>
  <c r="H145" i="10" s="1"/>
  <c r="D142" i="9"/>
  <c r="F152" i="9" s="1"/>
  <c r="H141" i="9"/>
  <c r="J141" i="9" s="1"/>
  <c r="G141" i="9"/>
  <c r="H140" i="9"/>
  <c r="L140" i="9" s="1"/>
  <c r="G140" i="9"/>
  <c r="G142" i="9" s="1"/>
  <c r="H152" i="9" s="1"/>
  <c r="D135" i="9"/>
  <c r="F151" i="9" s="1"/>
  <c r="N134" i="9"/>
  <c r="K134" i="9"/>
  <c r="G134" i="9"/>
  <c r="N133" i="9"/>
  <c r="K133" i="9"/>
  <c r="G133" i="9"/>
  <c r="N132" i="9"/>
  <c r="K132" i="9"/>
  <c r="G132" i="9"/>
  <c r="N131" i="9"/>
  <c r="K131" i="9"/>
  <c r="G131" i="9"/>
  <c r="N130" i="9"/>
  <c r="K130" i="9"/>
  <c r="G130" i="9"/>
  <c r="N129" i="9"/>
  <c r="K129" i="9"/>
  <c r="G129" i="9"/>
  <c r="N128" i="9"/>
  <c r="K128" i="9"/>
  <c r="G128" i="9"/>
  <c r="N127" i="9"/>
  <c r="K127" i="9"/>
  <c r="G127" i="9"/>
  <c r="N126" i="9"/>
  <c r="K126" i="9"/>
  <c r="G126" i="9"/>
  <c r="N125" i="9"/>
  <c r="K125" i="9"/>
  <c r="G125" i="9"/>
  <c r="N124" i="9"/>
  <c r="K124" i="9"/>
  <c r="G124" i="9"/>
  <c r="N123" i="9"/>
  <c r="K123" i="9"/>
  <c r="G123" i="9"/>
  <c r="N122" i="9"/>
  <c r="K122" i="9"/>
  <c r="G122" i="9"/>
  <c r="N121" i="9"/>
  <c r="K121" i="9"/>
  <c r="G121" i="9"/>
  <c r="N120" i="9"/>
  <c r="K120" i="9"/>
  <c r="G120" i="9"/>
  <c r="N119" i="9"/>
  <c r="K119" i="9"/>
  <c r="G119" i="9"/>
  <c r="N118" i="9"/>
  <c r="K118" i="9"/>
  <c r="G118" i="9"/>
  <c r="G135" i="9" s="1"/>
  <c r="H151" i="9" s="1"/>
  <c r="D112" i="9"/>
  <c r="H111" i="9"/>
  <c r="L111" i="9" s="1"/>
  <c r="G111" i="9"/>
  <c r="H110" i="9"/>
  <c r="L110" i="9" s="1"/>
  <c r="G110" i="9"/>
  <c r="H109" i="9"/>
  <c r="L109" i="9" s="1"/>
  <c r="G109" i="9"/>
  <c r="H108" i="9"/>
  <c r="L108" i="9" s="1"/>
  <c r="G108" i="9"/>
  <c r="H107" i="9"/>
  <c r="L107" i="9" s="1"/>
  <c r="G107" i="9"/>
  <c r="H106" i="9"/>
  <c r="L106" i="9" s="1"/>
  <c r="G106" i="9"/>
  <c r="H105" i="9"/>
  <c r="L105" i="9" s="1"/>
  <c r="G105" i="9"/>
  <c r="H104" i="9"/>
  <c r="L104" i="9" s="1"/>
  <c r="G104" i="9"/>
  <c r="H103" i="9"/>
  <c r="L103" i="9" s="1"/>
  <c r="L112" i="9" s="1"/>
  <c r="L150" i="9" s="1"/>
  <c r="G103" i="9"/>
  <c r="G112" i="9" s="1"/>
  <c r="H150" i="9" s="1"/>
  <c r="H97" i="9"/>
  <c r="L97" i="9" s="1"/>
  <c r="G97" i="9"/>
  <c r="H96" i="9"/>
  <c r="D96" i="9"/>
  <c r="D91" i="9"/>
  <c r="G90" i="9"/>
  <c r="G91" i="9" s="1"/>
  <c r="H148" i="9" s="1"/>
  <c r="D85" i="9"/>
  <c r="F147" i="9" s="1"/>
  <c r="G84" i="9"/>
  <c r="G83" i="9"/>
  <c r="G82" i="9"/>
  <c r="D77" i="9"/>
  <c r="F146" i="9" s="1"/>
  <c r="H76" i="9"/>
  <c r="J76" i="9" s="1"/>
  <c r="G76" i="9"/>
  <c r="H75" i="9"/>
  <c r="J75" i="9" s="1"/>
  <c r="G75" i="9"/>
  <c r="H74" i="9"/>
  <c r="J74" i="9" s="1"/>
  <c r="G74" i="9"/>
  <c r="H73" i="9"/>
  <c r="J73" i="9" s="1"/>
  <c r="G73" i="9"/>
  <c r="H72" i="9"/>
  <c r="J72" i="9" s="1"/>
  <c r="G72" i="9"/>
  <c r="H71" i="9"/>
  <c r="J71" i="9" s="1"/>
  <c r="G71" i="9"/>
  <c r="H70" i="9"/>
  <c r="J70" i="9" s="1"/>
  <c r="G70" i="9"/>
  <c r="H69" i="9"/>
  <c r="J69" i="9" s="1"/>
  <c r="G69" i="9"/>
  <c r="H68" i="9"/>
  <c r="J68" i="9" s="1"/>
  <c r="G68" i="9"/>
  <c r="H67" i="9"/>
  <c r="J67" i="9" s="1"/>
  <c r="G67" i="9"/>
  <c r="H66" i="9"/>
  <c r="J66" i="9" s="1"/>
  <c r="G66" i="9"/>
  <c r="H65" i="9"/>
  <c r="J65" i="9" s="1"/>
  <c r="G65" i="9"/>
  <c r="G77" i="9" s="1"/>
  <c r="H146" i="9" s="1"/>
  <c r="D142" i="8"/>
  <c r="F152" i="8" s="1"/>
  <c r="H141" i="8"/>
  <c r="L141" i="8" s="1"/>
  <c r="G141" i="8"/>
  <c r="H140" i="8"/>
  <c r="L140" i="8" s="1"/>
  <c r="G140" i="8"/>
  <c r="G142" i="8" s="1"/>
  <c r="H152" i="8" s="1"/>
  <c r="D135" i="8"/>
  <c r="F151" i="8" s="1"/>
  <c r="N134" i="8"/>
  <c r="K134" i="8"/>
  <c r="G134" i="8"/>
  <c r="N133" i="8"/>
  <c r="K133" i="8"/>
  <c r="G133" i="8"/>
  <c r="N132" i="8"/>
  <c r="K132" i="8"/>
  <c r="G132" i="8"/>
  <c r="N131" i="8"/>
  <c r="K131" i="8"/>
  <c r="G131" i="8"/>
  <c r="N130" i="8"/>
  <c r="K130" i="8"/>
  <c r="G130" i="8"/>
  <c r="N129" i="8"/>
  <c r="K129" i="8"/>
  <c r="G129" i="8"/>
  <c r="N128" i="8"/>
  <c r="K128" i="8"/>
  <c r="G128" i="8"/>
  <c r="N127" i="8"/>
  <c r="K127" i="8"/>
  <c r="G127" i="8"/>
  <c r="N126" i="8"/>
  <c r="K126" i="8"/>
  <c r="G126" i="8"/>
  <c r="N125" i="8"/>
  <c r="K125" i="8"/>
  <c r="G125" i="8"/>
  <c r="N124" i="8"/>
  <c r="K124" i="8"/>
  <c r="G124" i="8"/>
  <c r="N123" i="8"/>
  <c r="K123" i="8"/>
  <c r="G123" i="8"/>
  <c r="N122" i="8"/>
  <c r="K122" i="8"/>
  <c r="G122" i="8"/>
  <c r="N121" i="8"/>
  <c r="K121" i="8"/>
  <c r="G121" i="8"/>
  <c r="N120" i="8"/>
  <c r="K120" i="8"/>
  <c r="G120" i="8"/>
  <c r="N119" i="8"/>
  <c r="K119" i="8"/>
  <c r="G119" i="8"/>
  <c r="N118" i="8"/>
  <c r="N135" i="8" s="1"/>
  <c r="L151" i="8" s="1"/>
  <c r="K118" i="8"/>
  <c r="G118" i="8"/>
  <c r="G135" i="8" s="1"/>
  <c r="H151" i="8" s="1"/>
  <c r="D112" i="8"/>
  <c r="H111" i="8"/>
  <c r="L111" i="8" s="1"/>
  <c r="G111" i="8"/>
  <c r="J110" i="8"/>
  <c r="H110" i="8"/>
  <c r="L110" i="8" s="1"/>
  <c r="G110" i="8"/>
  <c r="H109" i="8"/>
  <c r="L109" i="8" s="1"/>
  <c r="G109" i="8"/>
  <c r="J108" i="8"/>
  <c r="H108" i="8"/>
  <c r="L108" i="8" s="1"/>
  <c r="G108" i="8"/>
  <c r="H107" i="8"/>
  <c r="L107" i="8" s="1"/>
  <c r="G107" i="8"/>
  <c r="J106" i="8"/>
  <c r="H106" i="8"/>
  <c r="L106" i="8" s="1"/>
  <c r="G106" i="8"/>
  <c r="H105" i="8"/>
  <c r="L105" i="8" s="1"/>
  <c r="G105" i="8"/>
  <c r="J104" i="8"/>
  <c r="H104" i="8"/>
  <c r="L104" i="8" s="1"/>
  <c r="G104" i="8"/>
  <c r="H103" i="8"/>
  <c r="L103" i="8" s="1"/>
  <c r="G103" i="8"/>
  <c r="G112" i="8" s="1"/>
  <c r="H150" i="8" s="1"/>
  <c r="H97" i="8"/>
  <c r="L97" i="8" s="1"/>
  <c r="G97" i="8"/>
  <c r="H96" i="8"/>
  <c r="D96" i="8"/>
  <c r="L96" i="8" s="1"/>
  <c r="L98" i="8" s="1"/>
  <c r="L149" i="8" s="1"/>
  <c r="D91" i="8"/>
  <c r="G90" i="8"/>
  <c r="G91" i="8" s="1"/>
  <c r="H148" i="8" s="1"/>
  <c r="D85" i="8"/>
  <c r="F147" i="8" s="1"/>
  <c r="G84" i="8"/>
  <c r="G83" i="8"/>
  <c r="G82" i="8"/>
  <c r="D77" i="8"/>
  <c r="F146" i="8" s="1"/>
  <c r="H76" i="8"/>
  <c r="L76" i="8" s="1"/>
  <c r="G76" i="8"/>
  <c r="H75" i="8"/>
  <c r="L75" i="8" s="1"/>
  <c r="G75" i="8"/>
  <c r="H74" i="8"/>
  <c r="L74" i="8" s="1"/>
  <c r="G74" i="8"/>
  <c r="H73" i="8"/>
  <c r="L73" i="8" s="1"/>
  <c r="G73" i="8"/>
  <c r="H72" i="8"/>
  <c r="L72" i="8" s="1"/>
  <c r="G72" i="8"/>
  <c r="H71" i="8"/>
  <c r="L71" i="8" s="1"/>
  <c r="G71" i="8"/>
  <c r="H70" i="8"/>
  <c r="L70" i="8" s="1"/>
  <c r="G70" i="8"/>
  <c r="H69" i="8"/>
  <c r="L69" i="8" s="1"/>
  <c r="G69" i="8"/>
  <c r="H68" i="8"/>
  <c r="L68" i="8" s="1"/>
  <c r="G68" i="8"/>
  <c r="J67" i="8"/>
  <c r="H67" i="8"/>
  <c r="L67" i="8" s="1"/>
  <c r="G67" i="8"/>
  <c r="H66" i="8"/>
  <c r="J66" i="8" s="1"/>
  <c r="G66" i="8"/>
  <c r="H65" i="8"/>
  <c r="J65" i="8" s="1"/>
  <c r="G65" i="8"/>
  <c r="G77" i="8" s="1"/>
  <c r="H146" i="8" s="1"/>
  <c r="D135" i="7"/>
  <c r="F151" i="7" s="1"/>
  <c r="D135" i="6"/>
  <c r="F151" i="6" s="1"/>
  <c r="D135" i="5"/>
  <c r="F151" i="5" s="1"/>
  <c r="D142" i="7"/>
  <c r="F152" i="7" s="1"/>
  <c r="H141" i="7"/>
  <c r="J141" i="7" s="1"/>
  <c r="G141" i="7"/>
  <c r="H140" i="7"/>
  <c r="J140" i="7" s="1"/>
  <c r="G140" i="7"/>
  <c r="K133" i="7"/>
  <c r="G133" i="7"/>
  <c r="K134" i="7"/>
  <c r="G134" i="7"/>
  <c r="K132" i="7"/>
  <c r="G132" i="7"/>
  <c r="K131" i="7"/>
  <c r="G131" i="7"/>
  <c r="K130" i="7"/>
  <c r="G130" i="7"/>
  <c r="K129" i="7"/>
  <c r="G129" i="7"/>
  <c r="K128" i="7"/>
  <c r="G128" i="7"/>
  <c r="K127" i="7"/>
  <c r="G127" i="7"/>
  <c r="K126" i="7"/>
  <c r="G126" i="7"/>
  <c r="K123" i="7"/>
  <c r="G123" i="7"/>
  <c r="K125" i="7"/>
  <c r="G125" i="7"/>
  <c r="K124" i="7"/>
  <c r="G124" i="7"/>
  <c r="K122" i="7"/>
  <c r="G122" i="7"/>
  <c r="K121" i="7"/>
  <c r="G121" i="7"/>
  <c r="K120" i="7"/>
  <c r="G120" i="7"/>
  <c r="K119" i="7"/>
  <c r="G119" i="7"/>
  <c r="K118" i="7"/>
  <c r="K135" i="7" s="1"/>
  <c r="G118" i="7"/>
  <c r="D112" i="7"/>
  <c r="H111" i="7"/>
  <c r="G111" i="7"/>
  <c r="H110" i="7"/>
  <c r="G110" i="7"/>
  <c r="H109" i="7"/>
  <c r="G109" i="7"/>
  <c r="H108" i="7"/>
  <c r="G108" i="7"/>
  <c r="H107" i="7"/>
  <c r="J107" i="7" s="1"/>
  <c r="G107" i="7"/>
  <c r="H106" i="7"/>
  <c r="J106" i="7" s="1"/>
  <c r="G106" i="7"/>
  <c r="H105" i="7"/>
  <c r="G105" i="7"/>
  <c r="H104" i="7"/>
  <c r="J104" i="7" s="1"/>
  <c r="G104" i="7"/>
  <c r="H103" i="7"/>
  <c r="J103" i="7" s="1"/>
  <c r="G103" i="7"/>
  <c r="H97" i="7"/>
  <c r="J97" i="7" s="1"/>
  <c r="G97" i="7"/>
  <c r="H96" i="7"/>
  <c r="D96" i="7"/>
  <c r="D91" i="7"/>
  <c r="G90" i="7"/>
  <c r="G91" i="7" s="1"/>
  <c r="H148" i="7" s="1"/>
  <c r="D85" i="7"/>
  <c r="F147" i="7" s="1"/>
  <c r="G84" i="7"/>
  <c r="G83" i="7"/>
  <c r="G82" i="7"/>
  <c r="D77" i="7"/>
  <c r="F146" i="7" s="1"/>
  <c r="H76" i="7"/>
  <c r="J76" i="7" s="1"/>
  <c r="G76" i="7"/>
  <c r="H75" i="7"/>
  <c r="J75" i="7" s="1"/>
  <c r="G75" i="7"/>
  <c r="H74" i="7"/>
  <c r="J74" i="7" s="1"/>
  <c r="G74" i="7"/>
  <c r="H73" i="7"/>
  <c r="J73" i="7" s="1"/>
  <c r="G73" i="7"/>
  <c r="H72" i="7"/>
  <c r="J72" i="7" s="1"/>
  <c r="G72" i="7"/>
  <c r="H71" i="7"/>
  <c r="J71" i="7" s="1"/>
  <c r="G71" i="7"/>
  <c r="H70" i="7"/>
  <c r="J70" i="7" s="1"/>
  <c r="G70" i="7"/>
  <c r="H69" i="7"/>
  <c r="J69" i="7" s="1"/>
  <c r="G69" i="7"/>
  <c r="H68" i="7"/>
  <c r="J68" i="7" s="1"/>
  <c r="G68" i="7"/>
  <c r="H67" i="7"/>
  <c r="J67" i="7" s="1"/>
  <c r="G67" i="7"/>
  <c r="H66" i="7"/>
  <c r="J66" i="7" s="1"/>
  <c r="G66" i="7"/>
  <c r="H65" i="7"/>
  <c r="J65" i="7" s="1"/>
  <c r="G65" i="7"/>
  <c r="D142" i="6"/>
  <c r="F152" i="6" s="1"/>
  <c r="H141" i="6"/>
  <c r="L141" i="6" s="1"/>
  <c r="G141" i="6"/>
  <c r="H140" i="6"/>
  <c r="L140" i="6" s="1"/>
  <c r="G140" i="6"/>
  <c r="G142" i="6" s="1"/>
  <c r="H152" i="6" s="1"/>
  <c r="N133" i="6"/>
  <c r="K133" i="6"/>
  <c r="G133" i="6"/>
  <c r="N134" i="6"/>
  <c r="K134" i="6"/>
  <c r="G134" i="6"/>
  <c r="N132" i="6"/>
  <c r="K132" i="6"/>
  <c r="G132" i="6"/>
  <c r="N131" i="6"/>
  <c r="K131" i="6"/>
  <c r="G131" i="6"/>
  <c r="N130" i="6"/>
  <c r="K130" i="6"/>
  <c r="G130" i="6"/>
  <c r="N129" i="6"/>
  <c r="K129" i="6"/>
  <c r="G129" i="6"/>
  <c r="N128" i="6"/>
  <c r="K128" i="6"/>
  <c r="G128" i="6"/>
  <c r="N127" i="6"/>
  <c r="K127" i="6"/>
  <c r="G127" i="6"/>
  <c r="N126" i="6"/>
  <c r="K126" i="6"/>
  <c r="G126" i="6"/>
  <c r="N123" i="6"/>
  <c r="K123" i="6"/>
  <c r="G123" i="6"/>
  <c r="N125" i="6"/>
  <c r="K125" i="6"/>
  <c r="G125" i="6"/>
  <c r="N124" i="6"/>
  <c r="K124" i="6"/>
  <c r="G124" i="6"/>
  <c r="N122" i="6"/>
  <c r="K122" i="6"/>
  <c r="G122" i="6"/>
  <c r="N121" i="6"/>
  <c r="K121" i="6"/>
  <c r="G121" i="6"/>
  <c r="N120" i="6"/>
  <c r="K120" i="6"/>
  <c r="G120" i="6"/>
  <c r="N119" i="6"/>
  <c r="K119" i="6"/>
  <c r="G119" i="6"/>
  <c r="N118" i="6"/>
  <c r="N135" i="6" s="1"/>
  <c r="L151" i="6" s="1"/>
  <c r="K118" i="6"/>
  <c r="K135" i="6" s="1"/>
  <c r="J151" i="6" s="1"/>
  <c r="G118" i="6"/>
  <c r="G135" i="6" s="1"/>
  <c r="H151" i="6" s="1"/>
  <c r="D112" i="6"/>
  <c r="H111" i="6"/>
  <c r="J111" i="6" s="1"/>
  <c r="G111" i="6"/>
  <c r="H110" i="6"/>
  <c r="J110" i="6" s="1"/>
  <c r="G110" i="6"/>
  <c r="H109" i="6"/>
  <c r="J109" i="6" s="1"/>
  <c r="G109" i="6"/>
  <c r="H108" i="6"/>
  <c r="J108" i="6" s="1"/>
  <c r="G108" i="6"/>
  <c r="H107" i="6"/>
  <c r="J107" i="6" s="1"/>
  <c r="G107" i="6"/>
  <c r="H106" i="6"/>
  <c r="L106" i="6" s="1"/>
  <c r="G106" i="6"/>
  <c r="H105" i="6"/>
  <c r="L105" i="6" s="1"/>
  <c r="G105" i="6"/>
  <c r="H104" i="6"/>
  <c r="L104" i="6" s="1"/>
  <c r="G104" i="6"/>
  <c r="J103" i="6"/>
  <c r="H103" i="6"/>
  <c r="L103" i="6" s="1"/>
  <c r="G103" i="6"/>
  <c r="G112" i="6" s="1"/>
  <c r="H150" i="6" s="1"/>
  <c r="H97" i="6"/>
  <c r="L97" i="6" s="1"/>
  <c r="G97" i="6"/>
  <c r="H96" i="6"/>
  <c r="D96" i="6"/>
  <c r="D98" i="6" s="1"/>
  <c r="F149" i="6" s="1"/>
  <c r="D91" i="6"/>
  <c r="G90" i="6"/>
  <c r="G91" i="6" s="1"/>
  <c r="H148" i="6" s="1"/>
  <c r="D85" i="6"/>
  <c r="F147" i="6" s="1"/>
  <c r="G84" i="6"/>
  <c r="G83" i="6"/>
  <c r="G82" i="6"/>
  <c r="D77" i="6"/>
  <c r="F146" i="6" s="1"/>
  <c r="H76" i="6"/>
  <c r="L76" i="6" s="1"/>
  <c r="G76" i="6"/>
  <c r="H75" i="6"/>
  <c r="L75" i="6" s="1"/>
  <c r="G75" i="6"/>
  <c r="H74" i="6"/>
  <c r="L74" i="6" s="1"/>
  <c r="G74" i="6"/>
  <c r="H73" i="6"/>
  <c r="L73" i="6" s="1"/>
  <c r="G73" i="6"/>
  <c r="H72" i="6"/>
  <c r="L72" i="6" s="1"/>
  <c r="G72" i="6"/>
  <c r="H71" i="6"/>
  <c r="L71" i="6" s="1"/>
  <c r="G71" i="6"/>
  <c r="H70" i="6"/>
  <c r="L70" i="6" s="1"/>
  <c r="G70" i="6"/>
  <c r="H69" i="6"/>
  <c r="L69" i="6" s="1"/>
  <c r="G69" i="6"/>
  <c r="H68" i="6"/>
  <c r="L68" i="6" s="1"/>
  <c r="G68" i="6"/>
  <c r="H67" i="6"/>
  <c r="L67" i="6" s="1"/>
  <c r="G67" i="6"/>
  <c r="H66" i="6"/>
  <c r="L66" i="6" s="1"/>
  <c r="G66" i="6"/>
  <c r="H65" i="6"/>
  <c r="L65" i="6" s="1"/>
  <c r="G65" i="6"/>
  <c r="G77" i="6" s="1"/>
  <c r="H146" i="6" s="1"/>
  <c r="G103" i="5"/>
  <c r="N119" i="5"/>
  <c r="N120" i="5"/>
  <c r="N121" i="5"/>
  <c r="N122" i="5"/>
  <c r="N124" i="5"/>
  <c r="N125" i="5"/>
  <c r="N123" i="5"/>
  <c r="N126" i="5"/>
  <c r="N127" i="5"/>
  <c r="N128" i="5"/>
  <c r="N129" i="5"/>
  <c r="N130" i="5"/>
  <c r="N131" i="5"/>
  <c r="N132" i="5"/>
  <c r="N134" i="5"/>
  <c r="N133" i="5"/>
  <c r="N118" i="5"/>
  <c r="N135" i="5" s="1"/>
  <c r="L151" i="5" s="1"/>
  <c r="D142" i="5"/>
  <c r="F152" i="5" s="1"/>
  <c r="H141" i="5"/>
  <c r="L141" i="5" s="1"/>
  <c r="G141" i="5"/>
  <c r="H140" i="5"/>
  <c r="L140" i="5" s="1"/>
  <c r="L142" i="5" s="1"/>
  <c r="G140" i="5"/>
  <c r="K133" i="5"/>
  <c r="G133" i="5"/>
  <c r="K134" i="5"/>
  <c r="G134" i="5"/>
  <c r="K132" i="5"/>
  <c r="G132" i="5"/>
  <c r="K131" i="5"/>
  <c r="G131" i="5"/>
  <c r="K130" i="5"/>
  <c r="G130" i="5"/>
  <c r="K129" i="5"/>
  <c r="G129" i="5"/>
  <c r="K128" i="5"/>
  <c r="G128" i="5"/>
  <c r="K127" i="5"/>
  <c r="G127" i="5"/>
  <c r="K126" i="5"/>
  <c r="G126" i="5"/>
  <c r="K123" i="5"/>
  <c r="G123" i="5"/>
  <c r="K125" i="5"/>
  <c r="G125" i="5"/>
  <c r="K124" i="5"/>
  <c r="G124" i="5"/>
  <c r="K122" i="5"/>
  <c r="G122" i="5"/>
  <c r="K121" i="5"/>
  <c r="G121" i="5"/>
  <c r="K120" i="5"/>
  <c r="G120" i="5"/>
  <c r="K119" i="5"/>
  <c r="G119" i="5"/>
  <c r="K118" i="5"/>
  <c r="K135" i="5" s="1"/>
  <c r="J151" i="5" s="1"/>
  <c r="G118" i="5"/>
  <c r="G135" i="5" s="1"/>
  <c r="H151" i="5" s="1"/>
  <c r="D112" i="5"/>
  <c r="H111" i="5"/>
  <c r="J111" i="5" s="1"/>
  <c r="G111" i="5"/>
  <c r="H110" i="5"/>
  <c r="J110" i="5" s="1"/>
  <c r="G110" i="5"/>
  <c r="H109" i="5"/>
  <c r="J109" i="5" s="1"/>
  <c r="G109" i="5"/>
  <c r="H108" i="5"/>
  <c r="J108" i="5" s="1"/>
  <c r="G108" i="5"/>
  <c r="H107" i="5"/>
  <c r="J107" i="5" s="1"/>
  <c r="G107" i="5"/>
  <c r="H106" i="5"/>
  <c r="J106" i="5" s="1"/>
  <c r="G106" i="5"/>
  <c r="H105" i="5"/>
  <c r="J105" i="5" s="1"/>
  <c r="G105" i="5"/>
  <c r="H104" i="5"/>
  <c r="J104" i="5" s="1"/>
  <c r="G104" i="5"/>
  <c r="G112" i="5" s="1"/>
  <c r="H150" i="5" s="1"/>
  <c r="H103" i="5"/>
  <c r="J103" i="5" s="1"/>
  <c r="J112" i="5" s="1"/>
  <c r="J150" i="5" s="1"/>
  <c r="H97" i="5"/>
  <c r="J97" i="5" s="1"/>
  <c r="G97" i="5"/>
  <c r="H96" i="5"/>
  <c r="D96" i="5"/>
  <c r="D98" i="5" s="1"/>
  <c r="F149" i="5" s="1"/>
  <c r="D91" i="5"/>
  <c r="G90" i="5"/>
  <c r="G91" i="5" s="1"/>
  <c r="H148" i="5" s="1"/>
  <c r="D85" i="5"/>
  <c r="F147" i="5" s="1"/>
  <c r="G84" i="5"/>
  <c r="G83" i="5"/>
  <c r="G82" i="5"/>
  <c r="D77" i="5"/>
  <c r="F146" i="5" s="1"/>
  <c r="H76" i="5"/>
  <c r="L76" i="5" s="1"/>
  <c r="G76" i="5"/>
  <c r="H75" i="5"/>
  <c r="L75" i="5" s="1"/>
  <c r="G75" i="5"/>
  <c r="H74" i="5"/>
  <c r="L74" i="5" s="1"/>
  <c r="G74" i="5"/>
  <c r="H73" i="5"/>
  <c r="L73" i="5" s="1"/>
  <c r="G73" i="5"/>
  <c r="H72" i="5"/>
  <c r="L72" i="5" s="1"/>
  <c r="G72" i="5"/>
  <c r="H71" i="5"/>
  <c r="L71" i="5" s="1"/>
  <c r="G71" i="5"/>
  <c r="H70" i="5"/>
  <c r="L70" i="5" s="1"/>
  <c r="G70" i="5"/>
  <c r="H69" i="5"/>
  <c r="L69" i="5" s="1"/>
  <c r="G69" i="5"/>
  <c r="H68" i="5"/>
  <c r="L68" i="5" s="1"/>
  <c r="G68" i="5"/>
  <c r="H67" i="5"/>
  <c r="L67" i="5" s="1"/>
  <c r="G67" i="5"/>
  <c r="H66" i="5"/>
  <c r="L66" i="5" s="1"/>
  <c r="G66" i="5"/>
  <c r="H65" i="5"/>
  <c r="L65" i="5" s="1"/>
  <c r="G65" i="5"/>
  <c r="G77" i="5" s="1"/>
  <c r="H146" i="5" s="1"/>
  <c r="I90" i="2"/>
  <c r="I86" i="2"/>
  <c r="I82" i="2"/>
  <c r="F78" i="2"/>
  <c r="I76" i="2"/>
  <c r="I77" i="2" s="1"/>
  <c r="H76" i="2"/>
  <c r="H77" i="2" s="1"/>
  <c r="G76" i="2"/>
  <c r="G77" i="2" s="1"/>
  <c r="F76" i="2"/>
  <c r="F77" i="2" s="1"/>
  <c r="F65" i="2"/>
  <c r="I63" i="2"/>
  <c r="I64" i="2" s="1"/>
  <c r="H63" i="2"/>
  <c r="H64" i="2" s="1"/>
  <c r="G63" i="2"/>
  <c r="G64" i="2" s="1"/>
  <c r="F63" i="2"/>
  <c r="F64" i="2" s="1"/>
  <c r="F52" i="2"/>
  <c r="I50" i="2"/>
  <c r="I51" i="2" s="1"/>
  <c r="H50" i="2"/>
  <c r="H51" i="2" s="1"/>
  <c r="G50" i="2"/>
  <c r="G51" i="2" s="1"/>
  <c r="F50" i="2"/>
  <c r="F51" i="2" s="1"/>
  <c r="F39" i="2"/>
  <c r="F37" i="2"/>
  <c r="F38" i="2" s="1"/>
  <c r="I37" i="2"/>
  <c r="I38" i="2" s="1"/>
  <c r="H37" i="2"/>
  <c r="H38" i="2" s="1"/>
  <c r="G37" i="2"/>
  <c r="G38" i="2" s="1"/>
  <c r="I23" i="2"/>
  <c r="I24" i="2" s="1"/>
  <c r="H23" i="2"/>
  <c r="H24" i="2" s="1"/>
  <c r="F18" i="2"/>
  <c r="F98" i="2" l="1"/>
  <c r="F152" i="12"/>
  <c r="J108" i="12"/>
  <c r="K134" i="12"/>
  <c r="J150" i="12" s="1"/>
  <c r="J106" i="12"/>
  <c r="J110" i="12"/>
  <c r="J75" i="12"/>
  <c r="G85" i="12"/>
  <c r="H146" i="12" s="1"/>
  <c r="F153" i="6"/>
  <c r="J73" i="8"/>
  <c r="G85" i="9"/>
  <c r="H147" i="9" s="1"/>
  <c r="G96" i="10"/>
  <c r="G98" i="10" s="1"/>
  <c r="H148" i="10" s="1"/>
  <c r="D98" i="10"/>
  <c r="F148" i="10" s="1"/>
  <c r="F152" i="10" s="1"/>
  <c r="J106" i="10"/>
  <c r="J110" i="10"/>
  <c r="J74" i="11"/>
  <c r="J76" i="11"/>
  <c r="J139" i="12"/>
  <c r="J141" i="12" s="1"/>
  <c r="J151" i="12" s="1"/>
  <c r="G96" i="8"/>
  <c r="G98" i="8" s="1"/>
  <c r="H149" i="8" s="1"/>
  <c r="J103" i="8"/>
  <c r="J105" i="8"/>
  <c r="J107" i="8"/>
  <c r="J109" i="8"/>
  <c r="J96" i="10"/>
  <c r="J139" i="10"/>
  <c r="J76" i="12"/>
  <c r="G112" i="12"/>
  <c r="H149" i="12" s="1"/>
  <c r="J103" i="12"/>
  <c r="J105" i="12"/>
  <c r="J107" i="12"/>
  <c r="J109" i="12"/>
  <c r="J111" i="12"/>
  <c r="L112" i="12"/>
  <c r="L149" i="12" s="1"/>
  <c r="L77" i="12"/>
  <c r="L145" i="12" s="1"/>
  <c r="J66" i="12"/>
  <c r="J67" i="12"/>
  <c r="J68" i="12"/>
  <c r="J69" i="12"/>
  <c r="J70" i="12"/>
  <c r="J71" i="12"/>
  <c r="J72" i="12"/>
  <c r="J73" i="12"/>
  <c r="J74" i="12"/>
  <c r="L96" i="12"/>
  <c r="L97" i="12"/>
  <c r="L140" i="12"/>
  <c r="L141" i="12" s="1"/>
  <c r="L151" i="12" s="1"/>
  <c r="G96" i="12"/>
  <c r="G98" i="12" s="1"/>
  <c r="H148" i="12" s="1"/>
  <c r="J96" i="12"/>
  <c r="J98" i="12" s="1"/>
  <c r="J148" i="12" s="1"/>
  <c r="K134" i="11"/>
  <c r="J150" i="11" s="1"/>
  <c r="J112" i="11"/>
  <c r="J149" i="11" s="1"/>
  <c r="J65" i="11"/>
  <c r="J66" i="11"/>
  <c r="J67" i="11"/>
  <c r="J68" i="11"/>
  <c r="J69" i="11"/>
  <c r="J70" i="11"/>
  <c r="J71" i="11"/>
  <c r="J72" i="11"/>
  <c r="L96" i="11"/>
  <c r="L97" i="11"/>
  <c r="L103" i="11"/>
  <c r="L104" i="11"/>
  <c r="L105" i="11"/>
  <c r="L107" i="11"/>
  <c r="L108" i="11"/>
  <c r="L109" i="11"/>
  <c r="L110" i="11"/>
  <c r="L111" i="11"/>
  <c r="L140" i="11"/>
  <c r="L141" i="11" s="1"/>
  <c r="L151" i="11" s="1"/>
  <c r="G96" i="11"/>
  <c r="G98" i="11" s="1"/>
  <c r="H148" i="11" s="1"/>
  <c r="H152" i="11" s="1"/>
  <c r="H153" i="11" s="1"/>
  <c r="J96" i="11"/>
  <c r="J98" i="11" s="1"/>
  <c r="J148" i="11" s="1"/>
  <c r="G141" i="10"/>
  <c r="H151" i="10" s="1"/>
  <c r="G85" i="10"/>
  <c r="H146" i="10" s="1"/>
  <c r="L98" i="10"/>
  <c r="L148" i="10" s="1"/>
  <c r="J97" i="10"/>
  <c r="G112" i="10"/>
  <c r="H149" i="10" s="1"/>
  <c r="J103" i="10"/>
  <c r="J105" i="10"/>
  <c r="J112" i="10" s="1"/>
  <c r="J149" i="10" s="1"/>
  <c r="J107" i="10"/>
  <c r="J109" i="10"/>
  <c r="J111" i="10"/>
  <c r="L141" i="10"/>
  <c r="L151" i="10" s="1"/>
  <c r="J140" i="10"/>
  <c r="G134" i="10"/>
  <c r="H150" i="10" s="1"/>
  <c r="N134" i="10"/>
  <c r="L150" i="10" s="1"/>
  <c r="J77" i="10"/>
  <c r="J145" i="10" s="1"/>
  <c r="K134" i="10"/>
  <c r="J150" i="10" s="1"/>
  <c r="L112" i="10"/>
  <c r="L149" i="10" s="1"/>
  <c r="L65" i="10"/>
  <c r="L66" i="10"/>
  <c r="L67" i="10"/>
  <c r="L68" i="10"/>
  <c r="L69" i="10"/>
  <c r="L70" i="10"/>
  <c r="L71" i="10"/>
  <c r="L72" i="10"/>
  <c r="L73" i="10"/>
  <c r="L74" i="10"/>
  <c r="L75" i="10"/>
  <c r="L76" i="10"/>
  <c r="L96" i="9"/>
  <c r="L98" i="9" s="1"/>
  <c r="L149" i="9" s="1"/>
  <c r="J140" i="9"/>
  <c r="J142" i="9" s="1"/>
  <c r="J152" i="9" s="1"/>
  <c r="K135" i="9"/>
  <c r="J151" i="9" s="1"/>
  <c r="N135" i="9"/>
  <c r="L151" i="9" s="1"/>
  <c r="J77" i="9"/>
  <c r="J146" i="9" s="1"/>
  <c r="L65" i="9"/>
  <c r="L66" i="9"/>
  <c r="L67" i="9"/>
  <c r="L68" i="9"/>
  <c r="L69" i="9"/>
  <c r="L70" i="9"/>
  <c r="L71" i="9"/>
  <c r="L72" i="9"/>
  <c r="L73" i="9"/>
  <c r="L74" i="9"/>
  <c r="L75" i="9"/>
  <c r="L76" i="9"/>
  <c r="G96" i="9"/>
  <c r="G98" i="9" s="1"/>
  <c r="H149" i="9" s="1"/>
  <c r="H153" i="9" s="1"/>
  <c r="J96" i="9"/>
  <c r="J97" i="9"/>
  <c r="D98" i="9"/>
  <c r="F149" i="9" s="1"/>
  <c r="F153" i="9" s="1"/>
  <c r="J103" i="9"/>
  <c r="J104" i="9"/>
  <c r="J105" i="9"/>
  <c r="J106" i="9"/>
  <c r="J107" i="9"/>
  <c r="J108" i="9"/>
  <c r="J109" i="9"/>
  <c r="J110" i="9"/>
  <c r="J111" i="9"/>
  <c r="L141" i="9"/>
  <c r="L142" i="9" s="1"/>
  <c r="L152" i="9" s="1"/>
  <c r="J71" i="8"/>
  <c r="K135" i="8"/>
  <c r="J151" i="8" s="1"/>
  <c r="J141" i="8"/>
  <c r="J140" i="8"/>
  <c r="J97" i="8"/>
  <c r="G85" i="8"/>
  <c r="H147" i="8" s="1"/>
  <c r="H153" i="8" s="1"/>
  <c r="J69" i="8"/>
  <c r="J75" i="8"/>
  <c r="J68" i="8"/>
  <c r="J70" i="8"/>
  <c r="J72" i="8"/>
  <c r="J74" i="8"/>
  <c r="J76" i="8"/>
  <c r="L112" i="8"/>
  <c r="L150" i="8" s="1"/>
  <c r="L142" i="8"/>
  <c r="L152" i="8" s="1"/>
  <c r="L65" i="8"/>
  <c r="L66" i="8"/>
  <c r="J96" i="8"/>
  <c r="D98" i="8"/>
  <c r="F149" i="8" s="1"/>
  <c r="F153" i="8" s="1"/>
  <c r="J111" i="8"/>
  <c r="J112" i="8" s="1"/>
  <c r="J150" i="8" s="1"/>
  <c r="G135" i="7"/>
  <c r="H151" i="7" s="1"/>
  <c r="J69" i="6"/>
  <c r="J105" i="6"/>
  <c r="G96" i="5"/>
  <c r="G98" i="5" s="1"/>
  <c r="H149" i="5" s="1"/>
  <c r="J75" i="5"/>
  <c r="J104" i="6"/>
  <c r="J106" i="6"/>
  <c r="J66" i="6"/>
  <c r="J73" i="6"/>
  <c r="G85" i="7"/>
  <c r="H147" i="7" s="1"/>
  <c r="G112" i="7"/>
  <c r="H150" i="7" s="1"/>
  <c r="G142" i="7"/>
  <c r="H152" i="7" s="1"/>
  <c r="G77" i="7"/>
  <c r="H146" i="7" s="1"/>
  <c r="J142" i="7"/>
  <c r="J152" i="7" s="1"/>
  <c r="J151" i="7"/>
  <c r="J77" i="7"/>
  <c r="J146" i="7" s="1"/>
  <c r="G96" i="7"/>
  <c r="G98" i="7" s="1"/>
  <c r="H149" i="7" s="1"/>
  <c r="J96" i="7"/>
  <c r="J98" i="7" s="1"/>
  <c r="J149" i="7" s="1"/>
  <c r="D98" i="7"/>
  <c r="F149" i="7" s="1"/>
  <c r="F153" i="7" s="1"/>
  <c r="J105" i="7"/>
  <c r="J108" i="7"/>
  <c r="J109" i="7"/>
  <c r="J110" i="7"/>
  <c r="J111" i="7"/>
  <c r="J71" i="6"/>
  <c r="J141" i="6"/>
  <c r="J140" i="6"/>
  <c r="J97" i="6"/>
  <c r="G85" i="6"/>
  <c r="H147" i="6" s="1"/>
  <c r="J68" i="6"/>
  <c r="J70" i="6"/>
  <c r="J72" i="6"/>
  <c r="J74" i="6"/>
  <c r="J76" i="6"/>
  <c r="J67" i="6"/>
  <c r="J75" i="6"/>
  <c r="J65" i="6"/>
  <c r="L77" i="6"/>
  <c r="L146" i="6" s="1"/>
  <c r="L142" i="6"/>
  <c r="L152" i="6" s="1"/>
  <c r="L96" i="6"/>
  <c r="L98" i="6" s="1"/>
  <c r="L149" i="6" s="1"/>
  <c r="L107" i="6"/>
  <c r="L108" i="6"/>
  <c r="L109" i="6"/>
  <c r="L110" i="6"/>
  <c r="L111" i="6"/>
  <c r="G96" i="6"/>
  <c r="G98" i="6" s="1"/>
  <c r="H149" i="6" s="1"/>
  <c r="J96" i="6"/>
  <c r="J98" i="6" s="1"/>
  <c r="J149" i="6" s="1"/>
  <c r="J66" i="5"/>
  <c r="J70" i="5"/>
  <c r="G142" i="5"/>
  <c r="H152" i="5" s="1"/>
  <c r="J141" i="5"/>
  <c r="J140" i="5"/>
  <c r="G85" i="5"/>
  <c r="H147" i="5" s="1"/>
  <c r="J68" i="5"/>
  <c r="J72" i="5"/>
  <c r="J67" i="5"/>
  <c r="J69" i="5"/>
  <c r="J71" i="5"/>
  <c r="J73" i="5"/>
  <c r="J74" i="5"/>
  <c r="J65" i="5"/>
  <c r="L77" i="5"/>
  <c r="L146" i="5" s="1"/>
  <c r="F153" i="5"/>
  <c r="L152" i="5"/>
  <c r="J76" i="5"/>
  <c r="L96" i="5"/>
  <c r="L97" i="5"/>
  <c r="L103" i="5"/>
  <c r="L104" i="5"/>
  <c r="L105" i="5"/>
  <c r="L106" i="5"/>
  <c r="L107" i="5"/>
  <c r="L108" i="5"/>
  <c r="L109" i="5"/>
  <c r="L110" i="5"/>
  <c r="L111" i="5"/>
  <c r="J96" i="5"/>
  <c r="J98" i="5" s="1"/>
  <c r="J149" i="5" s="1"/>
  <c r="J112" i="6" l="1"/>
  <c r="J150" i="6" s="1"/>
  <c r="J141" i="10"/>
  <c r="J151" i="10" s="1"/>
  <c r="J98" i="10"/>
  <c r="J148" i="10" s="1"/>
  <c r="J152" i="10" s="1"/>
  <c r="J153" i="10" s="1"/>
  <c r="J77" i="6"/>
  <c r="J146" i="6" s="1"/>
  <c r="J153" i="6" s="1"/>
  <c r="J154" i="6" s="1"/>
  <c r="H154" i="9"/>
  <c r="J112" i="12"/>
  <c r="J149" i="12" s="1"/>
  <c r="L98" i="12"/>
  <c r="L148" i="12" s="1"/>
  <c r="J77" i="5"/>
  <c r="J146" i="5" s="1"/>
  <c r="J153" i="5" s="1"/>
  <c r="J154" i="5" s="1"/>
  <c r="J98" i="8"/>
  <c r="J149" i="8" s="1"/>
  <c r="H152" i="12"/>
  <c r="H153" i="12" s="1"/>
  <c r="J77" i="12"/>
  <c r="J145" i="12" s="1"/>
  <c r="J152" i="12" s="1"/>
  <c r="J153" i="12" s="1"/>
  <c r="L152" i="12"/>
  <c r="L112" i="11"/>
  <c r="L149" i="11" s="1"/>
  <c r="L98" i="11"/>
  <c r="L148" i="11" s="1"/>
  <c r="J77" i="11"/>
  <c r="J145" i="11" s="1"/>
  <c r="J152" i="11" s="1"/>
  <c r="J153" i="11" s="1"/>
  <c r="H152" i="10"/>
  <c r="H153" i="10" s="1"/>
  <c r="L77" i="10"/>
  <c r="L145" i="10" s="1"/>
  <c r="L152" i="10" s="1"/>
  <c r="J112" i="9"/>
  <c r="J150" i="9" s="1"/>
  <c r="L77" i="9"/>
  <c r="L146" i="9" s="1"/>
  <c r="L153" i="9" s="1"/>
  <c r="J98" i="9"/>
  <c r="J149" i="9" s="1"/>
  <c r="J77" i="8"/>
  <c r="J146" i="8" s="1"/>
  <c r="J142" i="8"/>
  <c r="J152" i="8" s="1"/>
  <c r="H154" i="8"/>
  <c r="L77" i="8"/>
  <c r="L146" i="8" s="1"/>
  <c r="L153" i="8" s="1"/>
  <c r="H153" i="7"/>
  <c r="J112" i="7"/>
  <c r="J150" i="7" s="1"/>
  <c r="J153" i="7" s="1"/>
  <c r="J154" i="7" s="1"/>
  <c r="H154" i="7"/>
  <c r="H153" i="6"/>
  <c r="H154" i="6" s="1"/>
  <c r="J142" i="6"/>
  <c r="J152" i="6" s="1"/>
  <c r="L112" i="6"/>
  <c r="L150" i="6" s="1"/>
  <c r="L153" i="6"/>
  <c r="J142" i="5"/>
  <c r="H153" i="5"/>
  <c r="H154" i="5" s="1"/>
  <c r="J152" i="5"/>
  <c r="L98" i="5"/>
  <c r="L149" i="5" s="1"/>
  <c r="L112" i="5"/>
  <c r="L150" i="5" s="1"/>
  <c r="L153" i="5" s="1"/>
  <c r="G21" i="2"/>
  <c r="F21" i="2"/>
  <c r="G20" i="2"/>
  <c r="F19" i="2"/>
  <c r="F23" i="2" s="1"/>
  <c r="F24" i="2" s="1"/>
  <c r="G18" i="2"/>
  <c r="J153" i="9" l="1"/>
  <c r="J154" i="9" s="1"/>
  <c r="J153" i="8"/>
  <c r="J154" i="8" s="1"/>
  <c r="L152" i="11"/>
  <c r="G23" i="2"/>
  <c r="G24" i="2" s="1"/>
  <c r="F25" i="2" s="1"/>
</calcChain>
</file>

<file path=xl/sharedStrings.xml><?xml version="1.0" encoding="utf-8"?>
<sst xmlns="http://schemas.openxmlformats.org/spreadsheetml/2006/main" count="2229" uniqueCount="350">
  <si>
    <t>◇外壁</t>
    <rPh sb="1" eb="3">
      <t>ガイヘキ</t>
    </rPh>
    <phoneticPr fontId="2"/>
  </si>
  <si>
    <t>室名</t>
    <rPh sb="0" eb="1">
      <t>シツ</t>
    </rPh>
    <rPh sb="1" eb="2">
      <t>メイ</t>
    </rPh>
    <phoneticPr fontId="2"/>
  </si>
  <si>
    <t>方位</t>
    <rPh sb="0" eb="2">
      <t>ホウイ</t>
    </rPh>
    <phoneticPr fontId="2"/>
  </si>
  <si>
    <t>和室</t>
    <rPh sb="0" eb="2">
      <t>ワシツ</t>
    </rPh>
    <phoneticPr fontId="2"/>
  </si>
  <si>
    <t>西</t>
    <rPh sb="0" eb="1">
      <t>ニシ</t>
    </rPh>
    <phoneticPr fontId="2"/>
  </si>
  <si>
    <t>南</t>
    <rPh sb="0" eb="1">
      <t>ミナミ</t>
    </rPh>
    <phoneticPr fontId="2"/>
  </si>
  <si>
    <t>北</t>
    <rPh sb="0" eb="1">
      <t>キタ</t>
    </rPh>
    <phoneticPr fontId="2"/>
  </si>
  <si>
    <t>LD</t>
    <phoneticPr fontId="2"/>
  </si>
  <si>
    <t>東</t>
    <rPh sb="0" eb="1">
      <t>ヒガシ</t>
    </rPh>
    <phoneticPr fontId="2"/>
  </si>
  <si>
    <t>台所</t>
    <rPh sb="0" eb="2">
      <t>ダイドコロ</t>
    </rPh>
    <phoneticPr fontId="2"/>
  </si>
  <si>
    <t>トイレ</t>
    <phoneticPr fontId="2"/>
  </si>
  <si>
    <t>洗面室</t>
    <rPh sb="0" eb="2">
      <t>センメン</t>
    </rPh>
    <rPh sb="2" eb="3">
      <t>シツ</t>
    </rPh>
    <phoneticPr fontId="2"/>
  </si>
  <si>
    <t>浴室</t>
    <rPh sb="0" eb="2">
      <t>ヨクシツ</t>
    </rPh>
    <phoneticPr fontId="2"/>
  </si>
  <si>
    <t>クローゼット</t>
    <phoneticPr fontId="2"/>
  </si>
  <si>
    <t>寝室</t>
    <rPh sb="0" eb="2">
      <t>シンシツ</t>
    </rPh>
    <phoneticPr fontId="2"/>
  </si>
  <si>
    <t>子供室1</t>
    <rPh sb="0" eb="2">
      <t>コドモ</t>
    </rPh>
    <rPh sb="2" eb="3">
      <t>シツ</t>
    </rPh>
    <phoneticPr fontId="2"/>
  </si>
  <si>
    <t>子供室2</t>
    <rPh sb="0" eb="2">
      <t>コドモ</t>
    </rPh>
    <rPh sb="2" eb="3">
      <t>シツ</t>
    </rPh>
    <phoneticPr fontId="2"/>
  </si>
  <si>
    <t>AUH</t>
    <phoneticPr fontId="2"/>
  </si>
  <si>
    <t>ホール</t>
    <phoneticPr fontId="2"/>
  </si>
  <si>
    <t>玄関</t>
    <rPh sb="0" eb="2">
      <t>ゲンカン</t>
    </rPh>
    <phoneticPr fontId="2"/>
  </si>
  <si>
    <t>2Fホール</t>
    <phoneticPr fontId="2"/>
  </si>
  <si>
    <t>◇天井</t>
    <rPh sb="1" eb="3">
      <t>テンジョウ</t>
    </rPh>
    <phoneticPr fontId="2"/>
  </si>
  <si>
    <t>※屋根断熱工法の場合に記入して下さい</t>
    <rPh sb="1" eb="3">
      <t>ヤネ</t>
    </rPh>
    <rPh sb="3" eb="5">
      <t>ダンネツ</t>
    </rPh>
    <rPh sb="5" eb="7">
      <t>コウホウ</t>
    </rPh>
    <rPh sb="8" eb="10">
      <t>バアイ</t>
    </rPh>
    <rPh sb="11" eb="13">
      <t>キニュウ</t>
    </rPh>
    <rPh sb="15" eb="16">
      <t>クダ</t>
    </rPh>
    <phoneticPr fontId="2"/>
  </si>
  <si>
    <t>※天井断熱工法の場合に記入して下さい</t>
    <rPh sb="1" eb="3">
      <t>テンジョウ</t>
    </rPh>
    <rPh sb="3" eb="5">
      <t>ダンネツ</t>
    </rPh>
    <rPh sb="5" eb="7">
      <t>コウホウ</t>
    </rPh>
    <rPh sb="8" eb="10">
      <t>バアイ</t>
    </rPh>
    <rPh sb="11" eb="13">
      <t>キニュウ</t>
    </rPh>
    <rPh sb="15" eb="16">
      <t>クダ</t>
    </rPh>
    <phoneticPr fontId="2"/>
  </si>
  <si>
    <t>※床断熱工法の場合に記入して下さい</t>
    <rPh sb="1" eb="2">
      <t>ユカ</t>
    </rPh>
    <rPh sb="2" eb="4">
      <t>ダンネツ</t>
    </rPh>
    <rPh sb="4" eb="6">
      <t>コウホウ</t>
    </rPh>
    <rPh sb="7" eb="9">
      <t>バアイ</t>
    </rPh>
    <rPh sb="10" eb="12">
      <t>キニュウ</t>
    </rPh>
    <rPh sb="14" eb="15">
      <t>クダ</t>
    </rPh>
    <phoneticPr fontId="2"/>
  </si>
  <si>
    <t>部位</t>
    <rPh sb="0" eb="2">
      <t>ブイ</t>
    </rPh>
    <phoneticPr fontId="2"/>
  </si>
  <si>
    <t>◇窓</t>
    <rPh sb="1" eb="2">
      <t>マド</t>
    </rPh>
    <phoneticPr fontId="2"/>
  </si>
  <si>
    <t>※基礎断熱工法の場合に記入して下さい</t>
    <rPh sb="1" eb="3">
      <t>キソ</t>
    </rPh>
    <rPh sb="3" eb="5">
      <t>ダンネツ</t>
    </rPh>
    <rPh sb="5" eb="7">
      <t>コウホウ</t>
    </rPh>
    <rPh sb="8" eb="10">
      <t>バアイ</t>
    </rPh>
    <rPh sb="11" eb="13">
      <t>キニュウ</t>
    </rPh>
    <rPh sb="15" eb="16">
      <t>クダ</t>
    </rPh>
    <phoneticPr fontId="2"/>
  </si>
  <si>
    <t>◇ドア</t>
    <phoneticPr fontId="2"/>
  </si>
  <si>
    <t>温度差
係数H</t>
    <rPh sb="0" eb="3">
      <t>オンドサ</t>
    </rPh>
    <rPh sb="4" eb="6">
      <t>ケイスウ</t>
    </rPh>
    <phoneticPr fontId="2"/>
  </si>
  <si>
    <r>
      <rPr>
        <sz val="10"/>
        <color theme="1"/>
        <rFont val="ＭＳ Ｐゴシック"/>
        <family val="3"/>
        <charset val="128"/>
        <scheme val="minor"/>
      </rPr>
      <t>ℂ</t>
    </r>
    <r>
      <rPr>
        <sz val="10"/>
        <color theme="1"/>
        <rFont val="HGPｺﾞｼｯｸM"/>
        <family val="3"/>
        <charset val="128"/>
      </rPr>
      <t>財団法人建築環境・省エネルギー機構</t>
    </r>
    <rPh sb="1" eb="3">
      <t>ザイダン</t>
    </rPh>
    <rPh sb="3" eb="5">
      <t>ホウジン</t>
    </rPh>
    <rPh sb="5" eb="7">
      <t>ケンチク</t>
    </rPh>
    <rPh sb="7" eb="9">
      <t>カンキョウ</t>
    </rPh>
    <rPh sb="10" eb="11">
      <t>ショウ</t>
    </rPh>
    <rPh sb="16" eb="18">
      <t>キコウ</t>
    </rPh>
    <phoneticPr fontId="2"/>
  </si>
  <si>
    <t>外壁</t>
    <rPh sb="0" eb="2">
      <t>ガイヘキ</t>
    </rPh>
    <phoneticPr fontId="2"/>
  </si>
  <si>
    <t>窓</t>
    <rPh sb="0" eb="1">
      <t>マド</t>
    </rPh>
    <phoneticPr fontId="2"/>
  </si>
  <si>
    <t>　外壁・天井・床等の熱貫流率は、「熱貫流率計算書」に記載した値を転記して下さい。</t>
    <rPh sb="1" eb="3">
      <t>ガイヘキ</t>
    </rPh>
    <rPh sb="4" eb="6">
      <t>テンジョウ</t>
    </rPh>
    <rPh sb="7" eb="8">
      <t>ユカ</t>
    </rPh>
    <rPh sb="8" eb="9">
      <t>トウ</t>
    </rPh>
    <rPh sb="10" eb="11">
      <t>ネツ</t>
    </rPh>
    <rPh sb="11" eb="13">
      <t>カンリュウ</t>
    </rPh>
    <rPh sb="13" eb="14">
      <t>リツ</t>
    </rPh>
    <rPh sb="17" eb="18">
      <t>ネツ</t>
    </rPh>
    <rPh sb="18" eb="20">
      <t>カンリュウ</t>
    </rPh>
    <rPh sb="20" eb="21">
      <t>リツ</t>
    </rPh>
    <rPh sb="21" eb="23">
      <t>ケイサン</t>
    </rPh>
    <rPh sb="23" eb="24">
      <t>ショ</t>
    </rPh>
    <rPh sb="26" eb="28">
      <t>キサイ</t>
    </rPh>
    <rPh sb="30" eb="31">
      <t>アタイ</t>
    </rPh>
    <rPh sb="32" eb="34">
      <t>テンキ</t>
    </rPh>
    <rPh sb="36" eb="37">
      <t>クダ</t>
    </rPh>
    <phoneticPr fontId="2"/>
  </si>
  <si>
    <t>熱損失</t>
    <rPh sb="0" eb="1">
      <t>ネツ</t>
    </rPh>
    <rPh sb="1" eb="3">
      <t>ソンシツ</t>
    </rPh>
    <phoneticPr fontId="2"/>
  </si>
  <si>
    <t>◇外壁</t>
    <rPh sb="1" eb="3">
      <t>ガイヘキ</t>
    </rPh>
    <phoneticPr fontId="2"/>
  </si>
  <si>
    <t>断面1</t>
    <rPh sb="0" eb="2">
      <t>ダンメン</t>
    </rPh>
    <phoneticPr fontId="2"/>
  </si>
  <si>
    <t>断面2</t>
    <rPh sb="0" eb="2">
      <t>ダンメン</t>
    </rPh>
    <phoneticPr fontId="2"/>
  </si>
  <si>
    <t>断面3</t>
    <rPh sb="0" eb="2">
      <t>ダンメン</t>
    </rPh>
    <phoneticPr fontId="2"/>
  </si>
  <si>
    <t>断面4</t>
    <rPh sb="0" eb="2">
      <t>ダンメン</t>
    </rPh>
    <phoneticPr fontId="2"/>
  </si>
  <si>
    <t>厚さd
[mm]</t>
    <rPh sb="0" eb="1">
      <t>アツ</t>
    </rPh>
    <phoneticPr fontId="2"/>
  </si>
  <si>
    <t>熱伝導率λ
[W/mK]</t>
    <rPh sb="0" eb="1">
      <t>ネツ</t>
    </rPh>
    <rPh sb="1" eb="4">
      <t>デンドウリツ</t>
    </rPh>
    <phoneticPr fontId="2"/>
  </si>
  <si>
    <t>材料名・表面熱抵抗</t>
    <rPh sb="0" eb="2">
      <t>ザイリョウ</t>
    </rPh>
    <rPh sb="2" eb="3">
      <t>メイ</t>
    </rPh>
    <rPh sb="4" eb="6">
      <t>ヒョウメン</t>
    </rPh>
    <rPh sb="6" eb="7">
      <t>ネツ</t>
    </rPh>
    <rPh sb="7" eb="9">
      <t>テイコウ</t>
    </rPh>
    <phoneticPr fontId="2"/>
  </si>
  <si>
    <t>合板</t>
    <rPh sb="0" eb="2">
      <t>ゴウバン</t>
    </rPh>
    <phoneticPr fontId="2"/>
  </si>
  <si>
    <t>住宅用グラスウール16K</t>
    <rPh sb="0" eb="3">
      <t>ジュウタクヨウ</t>
    </rPh>
    <phoneticPr fontId="2"/>
  </si>
  <si>
    <t>室内側表面熱伝達抵抗</t>
    <rPh sb="0" eb="2">
      <t>シツナイ</t>
    </rPh>
    <rPh sb="2" eb="3">
      <t>ガワ</t>
    </rPh>
    <rPh sb="3" eb="5">
      <t>ヒョウメン</t>
    </rPh>
    <rPh sb="5" eb="8">
      <t>ネツデンタツ</t>
    </rPh>
    <rPh sb="8" eb="10">
      <t>テイコウ</t>
    </rPh>
    <phoneticPr fontId="2"/>
  </si>
  <si>
    <t>せっこうボード</t>
    <phoneticPr fontId="2"/>
  </si>
  <si>
    <t>◇記載例（外壁）</t>
    <rPh sb="1" eb="3">
      <t>キサイ</t>
    </rPh>
    <rPh sb="3" eb="4">
      <t>レイ</t>
    </rPh>
    <rPh sb="5" eb="7">
      <t>ガイヘキ</t>
    </rPh>
    <phoneticPr fontId="2"/>
  </si>
  <si>
    <t>◇天井・屋根</t>
    <rPh sb="1" eb="3">
      <t>テンジョウ</t>
    </rPh>
    <rPh sb="4" eb="6">
      <t>ヤネ</t>
    </rPh>
    <phoneticPr fontId="2"/>
  </si>
  <si>
    <t>◇床</t>
    <rPh sb="1" eb="2">
      <t>ユカ</t>
    </rPh>
    <phoneticPr fontId="2"/>
  </si>
  <si>
    <t>◇窓・ドア</t>
    <rPh sb="1" eb="2">
      <t>マド</t>
    </rPh>
    <phoneticPr fontId="2"/>
  </si>
  <si>
    <r>
      <t>熱貫流率
[W/m</t>
    </r>
    <r>
      <rPr>
        <vertAlign val="superscript"/>
        <sz val="10"/>
        <color theme="1"/>
        <rFont val="HGPｺﾞｼｯｸM"/>
        <family val="3"/>
        <charset val="128"/>
      </rPr>
      <t>2</t>
    </r>
    <r>
      <rPr>
        <sz val="10"/>
        <color theme="1"/>
        <rFont val="HGPｺﾞｼｯｸM"/>
        <family val="3"/>
        <charset val="128"/>
      </rPr>
      <t>K]</t>
    </r>
    <rPh sb="0" eb="1">
      <t>ネツ</t>
    </rPh>
    <rPh sb="1" eb="3">
      <t>カンリュウ</t>
    </rPh>
    <rPh sb="3" eb="4">
      <t>リツ</t>
    </rPh>
    <phoneticPr fontId="2"/>
  </si>
  <si>
    <t>　また、（行・列を追加して）面積等をさらに一般部と胴差部などに分けてもかまいません。</t>
    <rPh sb="5" eb="6">
      <t>ギョウ</t>
    </rPh>
    <rPh sb="7" eb="8">
      <t>レツ</t>
    </rPh>
    <rPh sb="9" eb="11">
      <t>ツイカ</t>
    </rPh>
    <rPh sb="14" eb="16">
      <t>メンセキ</t>
    </rPh>
    <rPh sb="16" eb="17">
      <t>トウ</t>
    </rPh>
    <rPh sb="21" eb="23">
      <t>イッパン</t>
    </rPh>
    <rPh sb="23" eb="24">
      <t>ブ</t>
    </rPh>
    <rPh sb="25" eb="26">
      <t>ドウ</t>
    </rPh>
    <rPh sb="26" eb="27">
      <t>サ</t>
    </rPh>
    <rPh sb="27" eb="28">
      <t>ブ</t>
    </rPh>
    <rPh sb="31" eb="32">
      <t>ワ</t>
    </rPh>
    <phoneticPr fontId="2"/>
  </si>
  <si>
    <t>　ただし、その場合も各部位の面積（合計）は本資料の値に合わせて下さい。</t>
    <rPh sb="7" eb="9">
      <t>バアイ</t>
    </rPh>
    <rPh sb="10" eb="13">
      <t>カクブイ</t>
    </rPh>
    <rPh sb="14" eb="16">
      <t>メンセキ</t>
    </rPh>
    <rPh sb="21" eb="22">
      <t>ホン</t>
    </rPh>
    <rPh sb="22" eb="24">
      <t>シリョウ</t>
    </rPh>
    <rPh sb="25" eb="26">
      <t>アタイ</t>
    </rPh>
    <rPh sb="27" eb="28">
      <t>ア</t>
    </rPh>
    <rPh sb="31" eb="32">
      <t>クダ</t>
    </rPh>
    <phoneticPr fontId="2"/>
  </si>
  <si>
    <t>外気側表面熱伝達抵抗（通気層）</t>
    <rPh sb="0" eb="2">
      <t>ガイキ</t>
    </rPh>
    <rPh sb="2" eb="3">
      <t>ガワ</t>
    </rPh>
    <rPh sb="3" eb="5">
      <t>ヒョウメン</t>
    </rPh>
    <rPh sb="5" eb="8">
      <t>ネツデンタツ</t>
    </rPh>
    <rPh sb="8" eb="10">
      <t>テイコウ</t>
    </rPh>
    <rPh sb="11" eb="13">
      <t>ツウキ</t>
    </rPh>
    <rPh sb="13" eb="14">
      <t>ソウ</t>
    </rPh>
    <phoneticPr fontId="2"/>
  </si>
  <si>
    <t>熱伝導率
[W/mK]</t>
    <rPh sb="0" eb="1">
      <t>ネツ</t>
    </rPh>
    <rPh sb="1" eb="4">
      <t>デンドウリツ</t>
    </rPh>
    <phoneticPr fontId="9"/>
  </si>
  <si>
    <t>高性能グラスウール断熱材 16K相当</t>
    <rPh sb="0" eb="3">
      <t>コウセイノウ</t>
    </rPh>
    <rPh sb="9" eb="12">
      <t>ダンネツザイ</t>
    </rPh>
    <rPh sb="16" eb="18">
      <t>ソウトウ</t>
    </rPh>
    <phoneticPr fontId="9"/>
  </si>
  <si>
    <t>高性能グラスウール断熱材 24K相当</t>
    <rPh sb="0" eb="3">
      <t>コウセイノウ</t>
    </rPh>
    <rPh sb="9" eb="12">
      <t>ダンネツザイ</t>
    </rPh>
    <rPh sb="16" eb="18">
      <t>ソウトウ</t>
    </rPh>
    <phoneticPr fontId="9"/>
  </si>
  <si>
    <t>高性能グラスウール断熱材 32K相当</t>
    <rPh sb="0" eb="3">
      <t>コウセイノウ</t>
    </rPh>
    <rPh sb="9" eb="12">
      <t>ダンネツザイ</t>
    </rPh>
    <rPh sb="16" eb="18">
      <t>ソウトウ</t>
    </rPh>
    <phoneticPr fontId="9"/>
  </si>
  <si>
    <t>高性能グラスウール断熱材 40K相当</t>
    <rPh sb="0" eb="3">
      <t>コウセイノウ</t>
    </rPh>
    <rPh sb="9" eb="12">
      <t>ダンネツザイ</t>
    </rPh>
    <rPh sb="16" eb="18">
      <t>ソウトウ</t>
    </rPh>
    <phoneticPr fontId="9"/>
  </si>
  <si>
    <t>高性能グラスウール断熱材 48K相当</t>
    <rPh sb="0" eb="3">
      <t>コウセイノウ</t>
    </rPh>
    <rPh sb="9" eb="12">
      <t>ダンネツザイ</t>
    </rPh>
    <rPh sb="16" eb="18">
      <t>ソウトウ</t>
    </rPh>
    <phoneticPr fontId="9"/>
  </si>
  <si>
    <t>A種フェノールフォーム保温板1種1号</t>
    <rPh sb="1" eb="2">
      <t>シュ</t>
    </rPh>
    <rPh sb="11" eb="13">
      <t>ホオン</t>
    </rPh>
    <rPh sb="13" eb="14">
      <t>バン</t>
    </rPh>
    <rPh sb="15" eb="16">
      <t>シュ</t>
    </rPh>
    <rPh sb="17" eb="18">
      <t>ゴウ</t>
    </rPh>
    <phoneticPr fontId="9"/>
  </si>
  <si>
    <t>A種フェノールフォーム保温板1種2号</t>
    <rPh sb="1" eb="2">
      <t>シュ</t>
    </rPh>
    <rPh sb="11" eb="13">
      <t>ホオン</t>
    </rPh>
    <rPh sb="13" eb="14">
      <t>バン</t>
    </rPh>
    <rPh sb="15" eb="16">
      <t>シュ</t>
    </rPh>
    <rPh sb="17" eb="18">
      <t>ゴウ</t>
    </rPh>
    <phoneticPr fontId="9"/>
  </si>
  <si>
    <t>■表面熱伝達抵抗</t>
    <rPh sb="1" eb="3">
      <t>ヒョウメン</t>
    </rPh>
    <rPh sb="3" eb="6">
      <t>ネツデンタツ</t>
    </rPh>
    <rPh sb="6" eb="8">
      <t>テイコウ</t>
    </rPh>
    <phoneticPr fontId="2"/>
  </si>
  <si>
    <r>
      <t>外側熱伝達抵抗
[m</t>
    </r>
    <r>
      <rPr>
        <vertAlign val="superscript"/>
        <sz val="9"/>
        <rFont val="HGPｺﾞｼｯｸM"/>
        <family val="3"/>
        <charset val="128"/>
      </rPr>
      <t>2</t>
    </r>
    <r>
      <rPr>
        <sz val="9"/>
        <rFont val="HGPｺﾞｼｯｸM"/>
        <family val="3"/>
        <charset val="128"/>
      </rPr>
      <t>K/W]</t>
    </r>
    <rPh sb="0" eb="2">
      <t>ソトガワ</t>
    </rPh>
    <rPh sb="2" eb="5">
      <t>ネツデンタツ</t>
    </rPh>
    <rPh sb="5" eb="7">
      <t>テイコウ</t>
    </rPh>
    <phoneticPr fontId="9"/>
  </si>
  <si>
    <t>部位</t>
    <rPh sb="0" eb="2">
      <t>ブイ</t>
    </rPh>
    <phoneticPr fontId="9"/>
  </si>
  <si>
    <t>屋根</t>
    <rPh sb="0" eb="2">
      <t>ヤネ</t>
    </rPh>
    <phoneticPr fontId="9"/>
  </si>
  <si>
    <t>外気の場合</t>
    <rPh sb="0" eb="2">
      <t>ガイキ</t>
    </rPh>
    <rPh sb="3" eb="5">
      <t>バアイ</t>
    </rPh>
    <phoneticPr fontId="2"/>
  </si>
  <si>
    <t>天井</t>
    <rPh sb="0" eb="2">
      <t>テンジョウ</t>
    </rPh>
    <phoneticPr fontId="9"/>
  </si>
  <si>
    <t>外壁</t>
    <rPh sb="0" eb="2">
      <t>ガイヘキ</t>
    </rPh>
    <phoneticPr fontId="9"/>
  </si>
  <si>
    <t>床</t>
    <rPh sb="0" eb="1">
      <t>ユカ</t>
    </rPh>
    <phoneticPr fontId="9"/>
  </si>
  <si>
    <t>セメント・モルタル</t>
    <phoneticPr fontId="9"/>
  </si>
  <si>
    <t>コンクリート</t>
    <phoneticPr fontId="9"/>
  </si>
  <si>
    <t>銅</t>
    <rPh sb="0" eb="1">
      <t>ドウ</t>
    </rPh>
    <phoneticPr fontId="9"/>
  </si>
  <si>
    <t>アルミニウム合金</t>
    <rPh sb="6" eb="8">
      <t>ゴウキン</t>
    </rPh>
    <phoneticPr fontId="9"/>
  </si>
  <si>
    <t>ステンレス鋼</t>
    <rPh sb="5" eb="6">
      <t>コウ</t>
    </rPh>
    <phoneticPr fontId="9"/>
  </si>
  <si>
    <t>合板</t>
    <rPh sb="0" eb="2">
      <t>ゴウハン</t>
    </rPh>
    <phoneticPr fontId="9"/>
  </si>
  <si>
    <t>木毛セメント板</t>
    <rPh sb="0" eb="1">
      <t>モク</t>
    </rPh>
    <rPh sb="1" eb="2">
      <t>ケ</t>
    </rPh>
    <rPh sb="6" eb="7">
      <t>イタ</t>
    </rPh>
    <phoneticPr fontId="9"/>
  </si>
  <si>
    <t>木片セメント板</t>
    <rPh sb="0" eb="2">
      <t>モクヘン</t>
    </rPh>
    <rPh sb="6" eb="7">
      <t>イタ</t>
    </rPh>
    <phoneticPr fontId="9"/>
  </si>
  <si>
    <t>パーティクルボード</t>
    <phoneticPr fontId="9"/>
  </si>
  <si>
    <t>せっこうボード</t>
    <phoneticPr fontId="9"/>
  </si>
  <si>
    <t>せっこうプラスター</t>
    <phoneticPr fontId="9"/>
  </si>
  <si>
    <t>土壁</t>
    <rPh sb="0" eb="1">
      <t>ツチ</t>
    </rPh>
    <rPh sb="1" eb="2">
      <t>カベ</t>
    </rPh>
    <phoneticPr fontId="9"/>
  </si>
  <si>
    <t>畳床</t>
    <rPh sb="0" eb="1">
      <t>タタミ</t>
    </rPh>
    <rPh sb="1" eb="2">
      <t>ユカ</t>
    </rPh>
    <phoneticPr fontId="9"/>
  </si>
  <si>
    <t>タイル</t>
    <phoneticPr fontId="9"/>
  </si>
  <si>
    <t>・材料の熱伝導率、表面熱伝達抵抗等は「参考資料」シートの値を参照して下さい。</t>
    <rPh sb="1" eb="3">
      <t>ザイリョウ</t>
    </rPh>
    <rPh sb="4" eb="5">
      <t>ネツ</t>
    </rPh>
    <rPh sb="5" eb="8">
      <t>デンドウリツ</t>
    </rPh>
    <rPh sb="9" eb="11">
      <t>ヒョウメン</t>
    </rPh>
    <rPh sb="11" eb="14">
      <t>ネツデンタツ</t>
    </rPh>
    <rPh sb="14" eb="16">
      <t>テイコウ</t>
    </rPh>
    <rPh sb="16" eb="17">
      <t>トウ</t>
    </rPh>
    <rPh sb="19" eb="21">
      <t>サンコウ</t>
    </rPh>
    <rPh sb="21" eb="23">
      <t>シリョウ</t>
    </rPh>
    <rPh sb="28" eb="29">
      <t>アタイ</t>
    </rPh>
    <rPh sb="30" eb="32">
      <t>サンショウ</t>
    </rPh>
    <rPh sb="34" eb="35">
      <t>クダ</t>
    </rPh>
    <phoneticPr fontId="2"/>
  </si>
  <si>
    <t>◇床および基礎</t>
    <rPh sb="1" eb="2">
      <t>ユカ</t>
    </rPh>
    <rPh sb="5" eb="7">
      <t>キソ</t>
    </rPh>
    <phoneticPr fontId="2"/>
  </si>
  <si>
    <t>◇基礎</t>
    <rPh sb="1" eb="3">
      <t>キソ</t>
    </rPh>
    <phoneticPr fontId="2"/>
  </si>
  <si>
    <t>天井（1階、下屋部分）</t>
    <rPh sb="0" eb="2">
      <t>テンジョウ</t>
    </rPh>
    <rPh sb="4" eb="5">
      <t>カイ</t>
    </rPh>
    <rPh sb="6" eb="8">
      <t>ゲヤ</t>
    </rPh>
    <rPh sb="8" eb="10">
      <t>ブブン</t>
    </rPh>
    <phoneticPr fontId="2"/>
  </si>
  <si>
    <t>天井（2階全体）</t>
    <rPh sb="0" eb="2">
      <t>テンジョウ</t>
    </rPh>
    <rPh sb="4" eb="5">
      <t>カイ</t>
    </rPh>
    <rPh sb="5" eb="7">
      <t>ゼンタイ</t>
    </rPh>
    <phoneticPr fontId="2"/>
  </si>
  <si>
    <t>外壁（1階）</t>
    <rPh sb="0" eb="2">
      <t>ガイヘキ</t>
    </rPh>
    <rPh sb="4" eb="5">
      <t>カイ</t>
    </rPh>
    <phoneticPr fontId="2"/>
  </si>
  <si>
    <t>外壁（階間）</t>
    <rPh sb="0" eb="2">
      <t>ガイヘキ</t>
    </rPh>
    <rPh sb="3" eb="4">
      <t>カイ</t>
    </rPh>
    <rPh sb="4" eb="5">
      <t>マ</t>
    </rPh>
    <phoneticPr fontId="2"/>
  </si>
  <si>
    <t>日射熱
取得率η</t>
    <rPh sb="0" eb="2">
      <t>ニッシャ</t>
    </rPh>
    <rPh sb="2" eb="3">
      <t>ネツ</t>
    </rPh>
    <rPh sb="4" eb="7">
      <t>シュトクリツ</t>
    </rPh>
    <phoneticPr fontId="2"/>
  </si>
  <si>
    <t>小屋屋根</t>
    <rPh sb="0" eb="2">
      <t>コヤ</t>
    </rPh>
    <rPh sb="2" eb="4">
      <t>ヤネ</t>
    </rPh>
    <phoneticPr fontId="2"/>
  </si>
  <si>
    <t>上</t>
    <rPh sb="0" eb="1">
      <t>ウエ</t>
    </rPh>
    <phoneticPr fontId="2"/>
  </si>
  <si>
    <t>小屋妻壁</t>
    <rPh sb="0" eb="2">
      <t>コヤ</t>
    </rPh>
    <rPh sb="2" eb="3">
      <t>ツマ</t>
    </rPh>
    <rPh sb="3" eb="4">
      <t>カベ</t>
    </rPh>
    <phoneticPr fontId="2"/>
  </si>
  <si>
    <t>下屋（北）屋根</t>
    <rPh sb="0" eb="2">
      <t>ゲヤ</t>
    </rPh>
    <rPh sb="3" eb="4">
      <t>キタ</t>
    </rPh>
    <rPh sb="5" eb="7">
      <t>ヤネ</t>
    </rPh>
    <phoneticPr fontId="2"/>
  </si>
  <si>
    <t>下屋（北）妻壁</t>
    <rPh sb="0" eb="2">
      <t>ゲヤ</t>
    </rPh>
    <rPh sb="3" eb="4">
      <t>キタ</t>
    </rPh>
    <rPh sb="5" eb="6">
      <t>ツマ</t>
    </rPh>
    <rPh sb="6" eb="7">
      <t>カベ</t>
    </rPh>
    <phoneticPr fontId="2"/>
  </si>
  <si>
    <t>下屋（西）屋根</t>
    <rPh sb="0" eb="2">
      <t>ゲヤ</t>
    </rPh>
    <rPh sb="3" eb="4">
      <t>ニシ</t>
    </rPh>
    <rPh sb="5" eb="7">
      <t>ヤネ</t>
    </rPh>
    <phoneticPr fontId="2"/>
  </si>
  <si>
    <t>下屋（西）妻壁</t>
    <rPh sb="0" eb="2">
      <t>ゲヤ</t>
    </rPh>
    <rPh sb="3" eb="4">
      <t>ニシ</t>
    </rPh>
    <rPh sb="5" eb="6">
      <t>ツマ</t>
    </rPh>
    <rPh sb="6" eb="7">
      <t>カベ</t>
    </rPh>
    <phoneticPr fontId="2"/>
  </si>
  <si>
    <t>日射熱
取得率
η</t>
    <rPh sb="0" eb="2">
      <t>ニッシャ</t>
    </rPh>
    <rPh sb="2" eb="3">
      <t>ネツ</t>
    </rPh>
    <rPh sb="4" eb="7">
      <t>シュトクリツ</t>
    </rPh>
    <phoneticPr fontId="2"/>
  </si>
  <si>
    <t>熱貫流率
U
[W/mK]</t>
    <rPh sb="0" eb="1">
      <t>ネツ</t>
    </rPh>
    <rPh sb="1" eb="3">
      <t>カンリュウ</t>
    </rPh>
    <rPh sb="3" eb="4">
      <t>リツ</t>
    </rPh>
    <phoneticPr fontId="2"/>
  </si>
  <si>
    <t>・複数地域で応募する場合は、地域ごとに資料を作成して下さい。</t>
    <rPh sb="1" eb="3">
      <t>フクスウ</t>
    </rPh>
    <rPh sb="3" eb="5">
      <t>チイキ</t>
    </rPh>
    <rPh sb="6" eb="8">
      <t>オウボ</t>
    </rPh>
    <rPh sb="10" eb="12">
      <t>バアイ</t>
    </rPh>
    <rPh sb="14" eb="16">
      <t>チイキ</t>
    </rPh>
    <rPh sb="19" eb="21">
      <t>シリョウ</t>
    </rPh>
    <rPh sb="22" eb="24">
      <t>サクセイ</t>
    </rPh>
    <rPh sb="26" eb="27">
      <t>クダ</t>
    </rPh>
    <phoneticPr fontId="2"/>
  </si>
  <si>
    <t>・平均U値等値計算書は本様式によらず、お手持ちのソフト・Excel等を使用してもかまいません。</t>
    <rPh sb="1" eb="3">
      <t>ヘイキン</t>
    </rPh>
    <rPh sb="4" eb="5">
      <t>チ</t>
    </rPh>
    <rPh sb="5" eb="6">
      <t>トウ</t>
    </rPh>
    <rPh sb="6" eb="7">
      <t>チ</t>
    </rPh>
    <rPh sb="7" eb="9">
      <t>ケイサン</t>
    </rPh>
    <rPh sb="9" eb="10">
      <t>ショ</t>
    </rPh>
    <rPh sb="11" eb="12">
      <t>ホン</t>
    </rPh>
    <rPh sb="12" eb="14">
      <t>ヨウシキ</t>
    </rPh>
    <rPh sb="20" eb="22">
      <t>テモ</t>
    </rPh>
    <rPh sb="33" eb="34">
      <t>トウ</t>
    </rPh>
    <rPh sb="35" eb="37">
      <t>シヨウ</t>
    </rPh>
    <phoneticPr fontId="2"/>
  </si>
  <si>
    <r>
      <t>熱貫流率
U
[W/m</t>
    </r>
    <r>
      <rPr>
        <vertAlign val="superscript"/>
        <sz val="9"/>
        <color theme="1"/>
        <rFont val="HGPｺﾞｼｯｸM"/>
        <family val="3"/>
        <charset val="128"/>
      </rPr>
      <t>2</t>
    </r>
    <r>
      <rPr>
        <sz val="9"/>
        <color theme="1"/>
        <rFont val="HGPｺﾞｼｯｸM"/>
        <family val="3"/>
        <charset val="128"/>
      </rPr>
      <t>K]</t>
    </r>
    <rPh sb="0" eb="1">
      <t>ネツ</t>
    </rPh>
    <rPh sb="1" eb="3">
      <t>カンリュウ</t>
    </rPh>
    <rPh sb="3" eb="4">
      <t>リツ</t>
    </rPh>
    <phoneticPr fontId="2"/>
  </si>
  <si>
    <r>
      <t>冷房期
方位係数
ν</t>
    </r>
    <r>
      <rPr>
        <vertAlign val="subscript"/>
        <sz val="9"/>
        <color theme="1"/>
        <rFont val="HGPｺﾞｼｯｸM"/>
        <family val="3"/>
        <charset val="128"/>
      </rPr>
      <t>C</t>
    </r>
    <rPh sb="0" eb="2">
      <t>レイボウ</t>
    </rPh>
    <rPh sb="2" eb="3">
      <t>キ</t>
    </rPh>
    <rPh sb="4" eb="6">
      <t>ホウイ</t>
    </rPh>
    <rPh sb="6" eb="8">
      <t>ケイスウ</t>
    </rPh>
    <phoneticPr fontId="2"/>
  </si>
  <si>
    <r>
      <t>冷房期
日射熱
取得量
ν</t>
    </r>
    <r>
      <rPr>
        <vertAlign val="subscript"/>
        <sz val="9"/>
        <color theme="1"/>
        <rFont val="HGPｺﾞｼｯｸM"/>
        <family val="3"/>
        <charset val="128"/>
      </rPr>
      <t>C</t>
    </r>
    <r>
      <rPr>
        <sz val="9"/>
        <color theme="1"/>
        <rFont val="HGPｺﾞｼｯｸM"/>
        <family val="3"/>
        <charset val="128"/>
      </rPr>
      <t>Aη</t>
    </r>
    <rPh sb="0" eb="2">
      <t>レイボウ</t>
    </rPh>
    <rPh sb="2" eb="3">
      <t>キ</t>
    </rPh>
    <rPh sb="4" eb="6">
      <t>ニッシャ</t>
    </rPh>
    <rPh sb="6" eb="7">
      <t>ネツ</t>
    </rPh>
    <rPh sb="8" eb="10">
      <t>シュトク</t>
    </rPh>
    <rPh sb="10" eb="11">
      <t>リョウ</t>
    </rPh>
    <phoneticPr fontId="2"/>
  </si>
  <si>
    <r>
      <t>暖房期
方位係数
ν</t>
    </r>
    <r>
      <rPr>
        <vertAlign val="subscript"/>
        <sz val="9"/>
        <color theme="1"/>
        <rFont val="HGPｺﾞｼｯｸM"/>
        <family val="3"/>
        <charset val="128"/>
      </rPr>
      <t>H</t>
    </r>
    <rPh sb="0" eb="2">
      <t>ダンボウ</t>
    </rPh>
    <rPh sb="2" eb="3">
      <t>キ</t>
    </rPh>
    <rPh sb="4" eb="6">
      <t>ホウイ</t>
    </rPh>
    <rPh sb="6" eb="8">
      <t>ケイスウ</t>
    </rPh>
    <phoneticPr fontId="2"/>
  </si>
  <si>
    <r>
      <t>暖房期
日射熱
取得量
ν</t>
    </r>
    <r>
      <rPr>
        <vertAlign val="subscript"/>
        <sz val="9"/>
        <color theme="1"/>
        <rFont val="HGPｺﾞｼｯｸM"/>
        <family val="3"/>
        <charset val="128"/>
      </rPr>
      <t>H</t>
    </r>
    <r>
      <rPr>
        <sz val="9"/>
        <color theme="1"/>
        <rFont val="HGPｺﾞｼｯｸM"/>
        <family val="3"/>
        <charset val="128"/>
      </rPr>
      <t>Aη</t>
    </r>
    <rPh sb="0" eb="2">
      <t>ダンボウ</t>
    </rPh>
    <rPh sb="2" eb="3">
      <t>キ</t>
    </rPh>
    <rPh sb="4" eb="6">
      <t>ニッシャ</t>
    </rPh>
    <rPh sb="6" eb="7">
      <t>ネツ</t>
    </rPh>
    <rPh sb="8" eb="10">
      <t>シュトク</t>
    </rPh>
    <rPh sb="10" eb="11">
      <t>リョウ</t>
    </rPh>
    <phoneticPr fontId="2"/>
  </si>
  <si>
    <r>
      <t>面積A
[m</t>
    </r>
    <r>
      <rPr>
        <vertAlign val="superscript"/>
        <sz val="9"/>
        <color theme="1"/>
        <rFont val="HGPｺﾞｼｯｸM"/>
        <family val="3"/>
        <charset val="128"/>
      </rPr>
      <t>2</t>
    </r>
    <r>
      <rPr>
        <sz val="9"/>
        <color theme="1"/>
        <rFont val="HGPｺﾞｼｯｸM"/>
        <family val="3"/>
        <charset val="128"/>
      </rPr>
      <t>]</t>
    </r>
    <rPh sb="0" eb="2">
      <t>メンセキ</t>
    </rPh>
    <phoneticPr fontId="2"/>
  </si>
  <si>
    <t>q1</t>
    <phoneticPr fontId="2"/>
  </si>
  <si>
    <t>基礎（玄関、外気側）</t>
    <rPh sb="0" eb="2">
      <t>キソ</t>
    </rPh>
    <rPh sb="3" eb="5">
      <t>ゲンカン</t>
    </rPh>
    <rPh sb="6" eb="8">
      <t>ガイキ</t>
    </rPh>
    <rPh sb="8" eb="9">
      <t>ガワ</t>
    </rPh>
    <phoneticPr fontId="2"/>
  </si>
  <si>
    <t>基礎（玄関、床下側）</t>
    <rPh sb="0" eb="2">
      <t>キソ</t>
    </rPh>
    <rPh sb="3" eb="5">
      <t>ゲンカン</t>
    </rPh>
    <rPh sb="6" eb="8">
      <t>ユカシタ</t>
    </rPh>
    <rPh sb="8" eb="9">
      <t>ガワ</t>
    </rPh>
    <phoneticPr fontId="2"/>
  </si>
  <si>
    <t>1階床</t>
    <rPh sb="1" eb="2">
      <t>カイ</t>
    </rPh>
    <rPh sb="2" eb="3">
      <t>ユカ</t>
    </rPh>
    <phoneticPr fontId="2"/>
  </si>
  <si>
    <t>q2</t>
    <phoneticPr fontId="2"/>
  </si>
  <si>
    <t>周長L
[m]</t>
    <rPh sb="0" eb="2">
      <t>シュウチョウ</t>
    </rPh>
    <phoneticPr fontId="2"/>
  </si>
  <si>
    <t>LUH</t>
    <phoneticPr fontId="2"/>
  </si>
  <si>
    <t>基礎（全体、外気側）</t>
    <rPh sb="0" eb="2">
      <t>キソ</t>
    </rPh>
    <rPh sb="3" eb="5">
      <t>ゼンタイ</t>
    </rPh>
    <rPh sb="6" eb="8">
      <t>ガイキ</t>
    </rPh>
    <rPh sb="8" eb="9">
      <t>ガワ</t>
    </rPh>
    <phoneticPr fontId="2"/>
  </si>
  <si>
    <t>q3</t>
    <phoneticPr fontId="2"/>
  </si>
  <si>
    <t>q4</t>
    <phoneticPr fontId="2"/>
  </si>
  <si>
    <t>q5</t>
    <phoneticPr fontId="2"/>
  </si>
  <si>
    <r>
      <t>冷房期
日射熱
取得量
ν</t>
    </r>
    <r>
      <rPr>
        <vertAlign val="subscript"/>
        <sz val="9"/>
        <color theme="1"/>
        <rFont val="HGPｺﾞｼｯｸM"/>
        <family val="3"/>
        <charset val="128"/>
      </rPr>
      <t>C</t>
    </r>
    <r>
      <rPr>
        <sz val="9"/>
        <color theme="1"/>
        <rFont val="HGPｺﾞｼｯｸM"/>
        <family val="3"/>
        <charset val="128"/>
      </rPr>
      <t>Aηf</t>
    </r>
    <r>
      <rPr>
        <vertAlign val="subscript"/>
        <sz val="9"/>
        <color theme="1"/>
        <rFont val="HGPｺﾞｼｯｸM"/>
        <family val="3"/>
        <charset val="128"/>
      </rPr>
      <t>C</t>
    </r>
    <rPh sb="0" eb="2">
      <t>レイボウ</t>
    </rPh>
    <rPh sb="2" eb="3">
      <t>キ</t>
    </rPh>
    <rPh sb="4" eb="6">
      <t>ニッシャ</t>
    </rPh>
    <rPh sb="6" eb="7">
      <t>ネツ</t>
    </rPh>
    <rPh sb="8" eb="10">
      <t>シュトク</t>
    </rPh>
    <rPh sb="10" eb="11">
      <t>リョウ</t>
    </rPh>
    <phoneticPr fontId="2"/>
  </si>
  <si>
    <r>
      <t>暖房期
日射熱
取得量
ν</t>
    </r>
    <r>
      <rPr>
        <vertAlign val="subscript"/>
        <sz val="9"/>
        <color theme="1"/>
        <rFont val="HGPｺﾞｼｯｸM"/>
        <family val="3"/>
        <charset val="128"/>
      </rPr>
      <t>H</t>
    </r>
    <r>
      <rPr>
        <sz val="9"/>
        <color theme="1"/>
        <rFont val="HGPｺﾞｼｯｸM"/>
        <family val="3"/>
        <charset val="128"/>
      </rPr>
      <t>Aηf</t>
    </r>
    <r>
      <rPr>
        <vertAlign val="subscript"/>
        <sz val="9"/>
        <color theme="1"/>
        <rFont val="HGPｺﾞｼｯｸM"/>
        <family val="3"/>
        <charset val="128"/>
      </rPr>
      <t>H</t>
    </r>
    <rPh sb="0" eb="2">
      <t>ダンボウ</t>
    </rPh>
    <rPh sb="2" eb="3">
      <t>キ</t>
    </rPh>
    <rPh sb="4" eb="6">
      <t>ニッシャ</t>
    </rPh>
    <rPh sb="6" eb="7">
      <t>ネツ</t>
    </rPh>
    <rPh sb="8" eb="10">
      <t>シュトク</t>
    </rPh>
    <rPh sb="10" eb="11">
      <t>リョウ</t>
    </rPh>
    <phoneticPr fontId="2"/>
  </si>
  <si>
    <t>面積A・
基礎周長L</t>
    <rPh sb="0" eb="2">
      <t>メンセキ</t>
    </rPh>
    <rPh sb="5" eb="7">
      <t>キソ</t>
    </rPh>
    <rPh sb="7" eb="9">
      <t>シュウチョウ</t>
    </rPh>
    <phoneticPr fontId="2"/>
  </si>
  <si>
    <t>AUH・
LUH</t>
    <phoneticPr fontId="2"/>
  </si>
  <si>
    <r>
      <t>熱貫流率
U[W/m</t>
    </r>
    <r>
      <rPr>
        <vertAlign val="superscript"/>
        <sz val="9"/>
        <color theme="1"/>
        <rFont val="HGPｺﾞｼｯｸM"/>
        <family val="3"/>
        <charset val="128"/>
      </rPr>
      <t>2</t>
    </r>
    <r>
      <rPr>
        <sz val="9"/>
        <color theme="1"/>
        <rFont val="HGPｺﾞｼｯｸM"/>
        <family val="3"/>
        <charset val="128"/>
      </rPr>
      <t>K]
・[W/mK]</t>
    </r>
    <rPh sb="0" eb="1">
      <t>ネツ</t>
    </rPh>
    <rPh sb="1" eb="3">
      <t>カンリュウ</t>
    </rPh>
    <rPh sb="3" eb="4">
      <t>リツ</t>
    </rPh>
    <phoneticPr fontId="2"/>
  </si>
  <si>
    <t>q6</t>
  </si>
  <si>
    <t>q7</t>
    <phoneticPr fontId="2"/>
  </si>
  <si>
    <t>床・基礎（床断熱工法）</t>
    <rPh sb="0" eb="1">
      <t>ユカ</t>
    </rPh>
    <rPh sb="2" eb="4">
      <t>キソ</t>
    </rPh>
    <rPh sb="5" eb="6">
      <t>ユカ</t>
    </rPh>
    <rPh sb="6" eb="8">
      <t>ダンネツ</t>
    </rPh>
    <rPh sb="8" eb="10">
      <t>コウホウ</t>
    </rPh>
    <phoneticPr fontId="2"/>
  </si>
  <si>
    <t>基礎（基礎断熱工法）</t>
    <rPh sb="0" eb="2">
      <t>キソ</t>
    </rPh>
    <rPh sb="3" eb="5">
      <t>キソ</t>
    </rPh>
    <rPh sb="5" eb="7">
      <t>ダンネツ</t>
    </rPh>
    <rPh sb="7" eb="9">
      <t>コウホウ</t>
    </rPh>
    <phoneticPr fontId="2"/>
  </si>
  <si>
    <t>天井（天井断熱工法）</t>
    <rPh sb="0" eb="2">
      <t>テンジョウ</t>
    </rPh>
    <rPh sb="3" eb="5">
      <t>テンジョウ</t>
    </rPh>
    <rPh sb="5" eb="7">
      <t>ダンネツ</t>
    </rPh>
    <rPh sb="7" eb="9">
      <t>コウホウ</t>
    </rPh>
    <phoneticPr fontId="2"/>
  </si>
  <si>
    <t>◇屋根・外壁（妻壁）</t>
    <rPh sb="1" eb="3">
      <t>ヤネ</t>
    </rPh>
    <rPh sb="4" eb="6">
      <t>ガイヘキ</t>
    </rPh>
    <rPh sb="7" eb="8">
      <t>ツマ</t>
    </rPh>
    <rPh sb="8" eb="9">
      <t>カベ</t>
    </rPh>
    <phoneticPr fontId="2"/>
  </si>
  <si>
    <t>ドア</t>
    <phoneticPr fontId="2"/>
  </si>
  <si>
    <t>面積</t>
    <rPh sb="0" eb="2">
      <t>メンセキ</t>
    </rPh>
    <phoneticPr fontId="2"/>
  </si>
  <si>
    <t>A1</t>
    <phoneticPr fontId="2"/>
  </si>
  <si>
    <t>※A2は1階床と土間面積（2.48）の和とします</t>
    <rPh sb="5" eb="6">
      <t>カイ</t>
    </rPh>
    <rPh sb="6" eb="7">
      <t>ユカ</t>
    </rPh>
    <rPh sb="8" eb="10">
      <t>ドマ</t>
    </rPh>
    <rPh sb="10" eb="12">
      <t>メンセキ</t>
    </rPh>
    <rPh sb="19" eb="20">
      <t>ワ</t>
    </rPh>
    <phoneticPr fontId="2"/>
  </si>
  <si>
    <t>※A3は土間面積（67.90）とします</t>
    <rPh sb="4" eb="6">
      <t>ドマ</t>
    </rPh>
    <rPh sb="6" eb="8">
      <t>メンセキ</t>
    </rPh>
    <phoneticPr fontId="2"/>
  </si>
  <si>
    <t>A2（※1）</t>
    <phoneticPr fontId="2"/>
  </si>
  <si>
    <t>A3（※1）</t>
    <phoneticPr fontId="2"/>
  </si>
  <si>
    <t>A4（※2）</t>
    <phoneticPr fontId="2"/>
  </si>
  <si>
    <t>A5（※2）</t>
    <phoneticPr fontId="2"/>
  </si>
  <si>
    <t>屋根・妻壁（屋根断熱工法）</t>
    <rPh sb="0" eb="2">
      <t>ヤネ</t>
    </rPh>
    <rPh sb="3" eb="4">
      <t>ツマ</t>
    </rPh>
    <rPh sb="4" eb="5">
      <t>カベ</t>
    </rPh>
    <rPh sb="6" eb="8">
      <t>ヤネ</t>
    </rPh>
    <rPh sb="8" eb="10">
      <t>ダンネツ</t>
    </rPh>
    <rPh sb="10" eb="12">
      <t>コウホウ</t>
    </rPh>
    <phoneticPr fontId="2"/>
  </si>
  <si>
    <t>■集計</t>
    <rPh sb="1" eb="3">
      <t>シュウケイ</t>
    </rPh>
    <phoneticPr fontId="2"/>
  </si>
  <si>
    <t>ΣA</t>
    <phoneticPr fontId="2"/>
  </si>
  <si>
    <t>A6</t>
    <phoneticPr fontId="2"/>
  </si>
  <si>
    <t>A7</t>
    <phoneticPr fontId="2"/>
  </si>
  <si>
    <t>（※1）A2・A3は、いずれか該当しない方の値を0として下さい</t>
    <rPh sb="15" eb="17">
      <t>ガイトウ</t>
    </rPh>
    <rPh sb="20" eb="21">
      <t>ホウ</t>
    </rPh>
    <rPh sb="22" eb="23">
      <t>アタイ</t>
    </rPh>
    <rPh sb="28" eb="29">
      <t>クダ</t>
    </rPh>
    <phoneticPr fontId="2"/>
  </si>
  <si>
    <t>（※2）A4・A5は、いずれか該当しない方の値を0として下さい</t>
    <rPh sb="15" eb="17">
      <t>ガイトウ</t>
    </rPh>
    <rPh sb="20" eb="21">
      <t>ホウ</t>
    </rPh>
    <rPh sb="22" eb="23">
      <t>アタイ</t>
    </rPh>
    <rPh sb="28" eb="29">
      <t>クダ</t>
    </rPh>
    <phoneticPr fontId="2"/>
  </si>
  <si>
    <t>冷房期日射熱取得</t>
    <rPh sb="0" eb="2">
      <t>レイボウ</t>
    </rPh>
    <rPh sb="2" eb="3">
      <t>キ</t>
    </rPh>
    <rPh sb="3" eb="5">
      <t>ニッシャ</t>
    </rPh>
    <rPh sb="5" eb="6">
      <t>ネツ</t>
    </rPh>
    <rPh sb="6" eb="8">
      <t>シュトク</t>
    </rPh>
    <phoneticPr fontId="2"/>
  </si>
  <si>
    <r>
      <t>m</t>
    </r>
    <r>
      <rPr>
        <vertAlign val="subscript"/>
        <sz val="10"/>
        <color theme="1"/>
        <rFont val="HGPｺﾞｼｯｸM"/>
        <family val="3"/>
        <charset val="128"/>
      </rPr>
      <t>C</t>
    </r>
    <r>
      <rPr>
        <sz val="10"/>
        <color theme="1"/>
        <rFont val="HGPｺﾞｼｯｸM"/>
        <family val="3"/>
        <charset val="128"/>
      </rPr>
      <t>1</t>
    </r>
    <phoneticPr fontId="2"/>
  </si>
  <si>
    <r>
      <t>m</t>
    </r>
    <r>
      <rPr>
        <vertAlign val="subscript"/>
        <sz val="10"/>
        <color theme="1"/>
        <rFont val="HGPｺﾞｼｯｸM"/>
        <family val="3"/>
        <charset val="128"/>
      </rPr>
      <t>H</t>
    </r>
    <r>
      <rPr>
        <sz val="10"/>
        <color theme="1"/>
        <rFont val="HGPｺﾞｼｯｸM"/>
        <family val="3"/>
        <charset val="128"/>
      </rPr>
      <t>1</t>
    </r>
    <phoneticPr fontId="2"/>
  </si>
  <si>
    <r>
      <t>m</t>
    </r>
    <r>
      <rPr>
        <vertAlign val="subscript"/>
        <sz val="10"/>
        <color theme="1"/>
        <rFont val="HGPｺﾞｼｯｸM"/>
        <family val="3"/>
        <charset val="128"/>
      </rPr>
      <t>C</t>
    </r>
    <r>
      <rPr>
        <sz val="10"/>
        <color theme="1"/>
        <rFont val="HGPｺﾞｼｯｸM"/>
        <family val="3"/>
        <charset val="128"/>
      </rPr>
      <t>4</t>
    </r>
    <phoneticPr fontId="2"/>
  </si>
  <si>
    <r>
      <t>m</t>
    </r>
    <r>
      <rPr>
        <vertAlign val="subscript"/>
        <sz val="10"/>
        <color theme="1"/>
        <rFont val="HGPｺﾞｼｯｸM"/>
        <family val="3"/>
        <charset val="128"/>
      </rPr>
      <t>H</t>
    </r>
    <r>
      <rPr>
        <sz val="10"/>
        <color theme="1"/>
        <rFont val="HGPｺﾞｼｯｸM"/>
        <family val="3"/>
        <charset val="128"/>
      </rPr>
      <t>4</t>
    </r>
    <phoneticPr fontId="2"/>
  </si>
  <si>
    <r>
      <t>m</t>
    </r>
    <r>
      <rPr>
        <vertAlign val="subscript"/>
        <sz val="10"/>
        <color theme="1"/>
        <rFont val="HGPｺﾞｼｯｸM"/>
        <family val="3"/>
        <charset val="128"/>
      </rPr>
      <t>C</t>
    </r>
    <r>
      <rPr>
        <sz val="10"/>
        <color theme="1"/>
        <rFont val="HGPｺﾞｼｯｸM"/>
        <family val="3"/>
        <charset val="128"/>
      </rPr>
      <t>5</t>
    </r>
    <phoneticPr fontId="2"/>
  </si>
  <si>
    <r>
      <t>m</t>
    </r>
    <r>
      <rPr>
        <vertAlign val="subscript"/>
        <sz val="10"/>
        <color theme="1"/>
        <rFont val="HGPｺﾞｼｯｸM"/>
        <family val="3"/>
        <charset val="128"/>
      </rPr>
      <t>H</t>
    </r>
    <r>
      <rPr>
        <sz val="10"/>
        <color theme="1"/>
        <rFont val="HGPｺﾞｼｯｸM"/>
        <family val="3"/>
        <charset val="128"/>
      </rPr>
      <t>5</t>
    </r>
    <phoneticPr fontId="2"/>
  </si>
  <si>
    <r>
      <t>m</t>
    </r>
    <r>
      <rPr>
        <vertAlign val="subscript"/>
        <sz val="10"/>
        <color theme="1"/>
        <rFont val="HGPｺﾞｼｯｸM"/>
        <family val="3"/>
        <charset val="128"/>
      </rPr>
      <t>C</t>
    </r>
    <r>
      <rPr>
        <sz val="10"/>
        <color theme="1"/>
        <rFont val="HGPｺﾞｼｯｸM"/>
        <family val="3"/>
        <charset val="128"/>
      </rPr>
      <t>6</t>
    </r>
    <phoneticPr fontId="2"/>
  </si>
  <si>
    <r>
      <t>m</t>
    </r>
    <r>
      <rPr>
        <vertAlign val="subscript"/>
        <sz val="10"/>
        <color theme="1"/>
        <rFont val="HGPｺﾞｼｯｸM"/>
        <family val="3"/>
        <charset val="128"/>
      </rPr>
      <t>H</t>
    </r>
    <r>
      <rPr>
        <sz val="10"/>
        <color theme="1"/>
        <rFont val="HGPｺﾞｼｯｸM"/>
        <family val="3"/>
        <charset val="128"/>
      </rPr>
      <t>6</t>
    </r>
    <phoneticPr fontId="2"/>
  </si>
  <si>
    <r>
      <t>m</t>
    </r>
    <r>
      <rPr>
        <vertAlign val="subscript"/>
        <sz val="10"/>
        <color theme="1"/>
        <rFont val="HGPｺﾞｼｯｸM"/>
        <family val="3"/>
        <charset val="128"/>
      </rPr>
      <t>C</t>
    </r>
    <r>
      <rPr>
        <sz val="10"/>
        <color theme="1"/>
        <rFont val="HGPｺﾞｼｯｸM"/>
        <family val="3"/>
        <charset val="128"/>
      </rPr>
      <t>7</t>
    </r>
    <phoneticPr fontId="2"/>
  </si>
  <si>
    <r>
      <t>m</t>
    </r>
    <r>
      <rPr>
        <vertAlign val="subscript"/>
        <sz val="10"/>
        <color theme="1"/>
        <rFont val="HGPｺﾞｼｯｸM"/>
        <family val="3"/>
        <charset val="128"/>
      </rPr>
      <t>H</t>
    </r>
    <r>
      <rPr>
        <sz val="10"/>
        <color theme="1"/>
        <rFont val="HGPｺﾞｼｯｸM"/>
        <family val="3"/>
        <charset val="128"/>
      </rPr>
      <t>7</t>
    </r>
    <phoneticPr fontId="2"/>
  </si>
  <si>
    <r>
      <t>η</t>
    </r>
    <r>
      <rPr>
        <vertAlign val="subscript"/>
        <sz val="10"/>
        <color theme="1"/>
        <rFont val="HGPｺﾞｼｯｸM"/>
        <family val="3"/>
        <charset val="128"/>
      </rPr>
      <t>AC</t>
    </r>
    <phoneticPr fontId="2"/>
  </si>
  <si>
    <t>暖房期日射熱取得</t>
    <rPh sb="0" eb="2">
      <t>ダンボウ</t>
    </rPh>
    <rPh sb="2" eb="3">
      <t>キ</t>
    </rPh>
    <rPh sb="3" eb="5">
      <t>ニッシャ</t>
    </rPh>
    <rPh sb="5" eb="6">
      <t>ネツ</t>
    </rPh>
    <rPh sb="6" eb="8">
      <t>シュトク</t>
    </rPh>
    <phoneticPr fontId="2"/>
  </si>
  <si>
    <t>・下表の熱貫流率および窓の日射熱取得率欄（黄色いセル）に数値を記入して下さい。</t>
    <rPh sb="1" eb="3">
      <t>カヒョウ</t>
    </rPh>
    <rPh sb="4" eb="5">
      <t>ネツ</t>
    </rPh>
    <rPh sb="5" eb="7">
      <t>カンリュウ</t>
    </rPh>
    <rPh sb="7" eb="8">
      <t>リツ</t>
    </rPh>
    <rPh sb="11" eb="12">
      <t>マド</t>
    </rPh>
    <rPh sb="13" eb="15">
      <t>ニッシャ</t>
    </rPh>
    <rPh sb="15" eb="16">
      <t>ネツ</t>
    </rPh>
    <rPh sb="16" eb="19">
      <t>シュトクリツ</t>
    </rPh>
    <rPh sb="19" eb="20">
      <t>ラン</t>
    </rPh>
    <rPh sb="21" eb="23">
      <t>キイロ</t>
    </rPh>
    <rPh sb="28" eb="30">
      <t>スウチ</t>
    </rPh>
    <rPh sb="31" eb="33">
      <t>キニュウ</t>
    </rPh>
    <rPh sb="35" eb="36">
      <t>クダ</t>
    </rPh>
    <phoneticPr fontId="2"/>
  </si>
  <si>
    <t>断面1
（断熱部）</t>
    <rPh sb="0" eb="2">
      <t>ダンメン</t>
    </rPh>
    <rPh sb="5" eb="7">
      <t>ダンネツ</t>
    </rPh>
    <rPh sb="7" eb="8">
      <t>ブ</t>
    </rPh>
    <phoneticPr fontId="2"/>
  </si>
  <si>
    <t>断面2
（熱橋部）</t>
    <rPh sb="0" eb="2">
      <t>ダンメン</t>
    </rPh>
    <rPh sb="5" eb="6">
      <t>ネツ</t>
    </rPh>
    <rPh sb="6" eb="7">
      <t>ハシ</t>
    </rPh>
    <rPh sb="7" eb="8">
      <t>ブ</t>
    </rPh>
    <phoneticPr fontId="2"/>
  </si>
  <si>
    <t>面積比率</t>
    <rPh sb="0" eb="2">
      <t>メンセキ</t>
    </rPh>
    <rPh sb="2" eb="4">
      <t>ヒリツ</t>
    </rPh>
    <phoneticPr fontId="2"/>
  </si>
  <si>
    <t>熱抵抗R
d/1000/λ</t>
    <rPh sb="0" eb="1">
      <t>ネツ</t>
    </rPh>
    <rPh sb="1" eb="3">
      <t>テイコウ</t>
    </rPh>
    <phoneticPr fontId="2"/>
  </si>
  <si>
    <t>断面3
（その他1）</t>
    <rPh sb="0" eb="2">
      <t>ダンメン</t>
    </rPh>
    <rPh sb="7" eb="8">
      <t>タ</t>
    </rPh>
    <phoneticPr fontId="2"/>
  </si>
  <si>
    <t>熱抵抗小計（ΣR）</t>
    <rPh sb="0" eb="1">
      <t>ネツ</t>
    </rPh>
    <rPh sb="1" eb="3">
      <t>テイコウ</t>
    </rPh>
    <rPh sb="3" eb="5">
      <t>ショウケイ</t>
    </rPh>
    <phoneticPr fontId="2"/>
  </si>
  <si>
    <t>熱貫流率（1/ΣR）</t>
    <rPh sb="0" eb="1">
      <t>ネツ</t>
    </rPh>
    <rPh sb="1" eb="3">
      <t>カンリュウ</t>
    </rPh>
    <rPh sb="3" eb="4">
      <t>リツ</t>
    </rPh>
    <phoneticPr fontId="2"/>
  </si>
  <si>
    <t>断面4
（その他2）</t>
    <rPh sb="0" eb="2">
      <t>ダンメン</t>
    </rPh>
    <rPh sb="7" eb="8">
      <t>タ</t>
    </rPh>
    <phoneticPr fontId="2"/>
  </si>
  <si>
    <t>天然木材</t>
    <rPh sb="0" eb="2">
      <t>テンネン</t>
    </rPh>
    <rPh sb="2" eb="4">
      <t>モクザイ</t>
    </rPh>
    <phoneticPr fontId="2"/>
  </si>
  <si>
    <t>名称</t>
    <rPh sb="0" eb="2">
      <t>メイショウ</t>
    </rPh>
    <phoneticPr fontId="2"/>
  </si>
  <si>
    <t>R1</t>
    <phoneticPr fontId="2"/>
  </si>
  <si>
    <t>熱伝導率λ1[W/mK]</t>
    <rPh sb="0" eb="1">
      <t>ネツ</t>
    </rPh>
    <rPh sb="1" eb="4">
      <t>デンドウリツ</t>
    </rPh>
    <phoneticPr fontId="2"/>
  </si>
  <si>
    <t>厚さd1[mm]</t>
    <rPh sb="0" eb="1">
      <t>アツ</t>
    </rPh>
    <phoneticPr fontId="2"/>
  </si>
  <si>
    <t>R2</t>
    <phoneticPr fontId="2"/>
  </si>
  <si>
    <t>R3</t>
    <phoneticPr fontId="2"/>
  </si>
  <si>
    <t>R4</t>
    <phoneticPr fontId="2"/>
  </si>
  <si>
    <t>地盤面からの基礎等の寸法</t>
    <rPh sb="0" eb="2">
      <t>ジバン</t>
    </rPh>
    <rPh sb="2" eb="3">
      <t>メン</t>
    </rPh>
    <rPh sb="6" eb="8">
      <t>キソ</t>
    </rPh>
    <rPh sb="8" eb="9">
      <t>トウ</t>
    </rPh>
    <rPh sb="10" eb="12">
      <t>スンポウ</t>
    </rPh>
    <phoneticPr fontId="2"/>
  </si>
  <si>
    <t>地盤面からの基礎等の底盤等上端までの寸法</t>
    <rPh sb="0" eb="2">
      <t>ジバン</t>
    </rPh>
    <rPh sb="2" eb="3">
      <t>メン</t>
    </rPh>
    <rPh sb="6" eb="8">
      <t>キソ</t>
    </rPh>
    <rPh sb="8" eb="9">
      <t>トウ</t>
    </rPh>
    <rPh sb="10" eb="11">
      <t>テイ</t>
    </rPh>
    <rPh sb="11" eb="12">
      <t>バン</t>
    </rPh>
    <rPh sb="12" eb="13">
      <t>トウ</t>
    </rPh>
    <rPh sb="13" eb="15">
      <t>ジョウタン</t>
    </rPh>
    <rPh sb="18" eb="20">
      <t>スンポウ</t>
    </rPh>
    <phoneticPr fontId="2"/>
  </si>
  <si>
    <t>熱伝導率λ2[W/mK]</t>
    <rPh sb="0" eb="1">
      <t>ネツ</t>
    </rPh>
    <rPh sb="1" eb="4">
      <t>デンドウリツ</t>
    </rPh>
    <phoneticPr fontId="2"/>
  </si>
  <si>
    <t>厚さd2[mm]</t>
    <rPh sb="0" eb="1">
      <t>アツ</t>
    </rPh>
    <phoneticPr fontId="2"/>
  </si>
  <si>
    <t>熱伝導率λ3[W/mK]</t>
    <rPh sb="0" eb="1">
      <t>ネツ</t>
    </rPh>
    <rPh sb="1" eb="4">
      <t>デンドウリツ</t>
    </rPh>
    <phoneticPr fontId="2"/>
  </si>
  <si>
    <t>厚さd3[mm]</t>
    <rPh sb="0" eb="1">
      <t>アツ</t>
    </rPh>
    <phoneticPr fontId="2"/>
  </si>
  <si>
    <t>熱伝導率λ4[W/mK]</t>
    <rPh sb="0" eb="1">
      <t>ネツ</t>
    </rPh>
    <rPh sb="1" eb="4">
      <t>デンドウリツ</t>
    </rPh>
    <phoneticPr fontId="2"/>
  </si>
  <si>
    <t>厚さd4[mm]</t>
    <rPh sb="0" eb="1">
      <t>アツ</t>
    </rPh>
    <phoneticPr fontId="2"/>
  </si>
  <si>
    <t>地盤面より下の施工深さW1[m]（単位注意）</t>
    <rPh sb="0" eb="2">
      <t>ジバン</t>
    </rPh>
    <rPh sb="2" eb="3">
      <t>メン</t>
    </rPh>
    <rPh sb="5" eb="6">
      <t>シタ</t>
    </rPh>
    <rPh sb="7" eb="9">
      <t>セコウ</t>
    </rPh>
    <rPh sb="9" eb="10">
      <t>フカ</t>
    </rPh>
    <rPh sb="17" eb="19">
      <t>タンイ</t>
    </rPh>
    <rPh sb="19" eb="21">
      <t>チュウイ</t>
    </rPh>
    <phoneticPr fontId="2"/>
  </si>
  <si>
    <t>水平方向の折り返し寸法W2[m]（単位注意）</t>
    <rPh sb="0" eb="2">
      <t>スイヘイ</t>
    </rPh>
    <rPh sb="2" eb="4">
      <t>ホウコウ</t>
    </rPh>
    <rPh sb="5" eb="6">
      <t>オ</t>
    </rPh>
    <rPh sb="7" eb="8">
      <t>カエ</t>
    </rPh>
    <rPh sb="9" eb="11">
      <t>スンポウ</t>
    </rPh>
    <rPh sb="17" eb="19">
      <t>タンイ</t>
    </rPh>
    <rPh sb="19" eb="21">
      <t>チュウイ</t>
    </rPh>
    <phoneticPr fontId="2"/>
  </si>
  <si>
    <t>水平方向の折り返し寸法W3[m]（単位注意）</t>
    <rPh sb="0" eb="2">
      <t>スイヘイ</t>
    </rPh>
    <rPh sb="2" eb="4">
      <t>ホウコウ</t>
    </rPh>
    <rPh sb="5" eb="6">
      <t>オ</t>
    </rPh>
    <rPh sb="7" eb="8">
      <t>カエ</t>
    </rPh>
    <rPh sb="9" eb="11">
      <t>スンポウ</t>
    </rPh>
    <rPh sb="17" eb="19">
      <t>タンイ</t>
    </rPh>
    <rPh sb="19" eb="21">
      <t>チュウイ</t>
    </rPh>
    <phoneticPr fontId="2"/>
  </si>
  <si>
    <t>熱貫流率UF[W/mK]</t>
    <rPh sb="0" eb="1">
      <t>ネツ</t>
    </rPh>
    <rPh sb="1" eb="3">
      <t>カンリュウ</t>
    </rPh>
    <rPh sb="3" eb="4">
      <t>リツ</t>
    </rPh>
    <phoneticPr fontId="2"/>
  </si>
  <si>
    <t>使用する主な室</t>
    <rPh sb="0" eb="2">
      <t>シヨウ</t>
    </rPh>
    <rPh sb="4" eb="5">
      <t>オモ</t>
    </rPh>
    <rPh sb="6" eb="7">
      <t>シツ</t>
    </rPh>
    <phoneticPr fontId="2"/>
  </si>
  <si>
    <t>建具の仕様・ガラスの仕様など</t>
    <rPh sb="0" eb="2">
      <t>タテグ</t>
    </rPh>
    <rPh sb="3" eb="5">
      <t>シヨウ</t>
    </rPh>
    <rPh sb="10" eb="12">
      <t>シヨウ</t>
    </rPh>
    <phoneticPr fontId="2"/>
  </si>
  <si>
    <t>日射熱
取得率
[-]</t>
    <rPh sb="0" eb="2">
      <t>ニッシャ</t>
    </rPh>
    <rPh sb="2" eb="3">
      <t>ネツ</t>
    </rPh>
    <rPh sb="4" eb="7">
      <t>シュトクリツ</t>
    </rPh>
    <phoneticPr fontId="2"/>
  </si>
  <si>
    <t>主要な窓・ドアについて、仕様、熱貫流率および日射熱取得率を記載して下さい。</t>
    <rPh sb="0" eb="2">
      <t>シュヨウ</t>
    </rPh>
    <rPh sb="3" eb="4">
      <t>マド</t>
    </rPh>
    <rPh sb="12" eb="14">
      <t>シヨウ</t>
    </rPh>
    <rPh sb="15" eb="16">
      <t>ネツ</t>
    </rPh>
    <rPh sb="16" eb="18">
      <t>カンリュウ</t>
    </rPh>
    <rPh sb="18" eb="19">
      <t>リツ</t>
    </rPh>
    <rPh sb="22" eb="24">
      <t>ニッシャ</t>
    </rPh>
    <rPh sb="24" eb="25">
      <t>ネツ</t>
    </rPh>
    <rPh sb="25" eb="28">
      <t>シュトクリツ</t>
    </rPh>
    <phoneticPr fontId="2"/>
  </si>
  <si>
    <t>・表を適宜改変してもかまいません。</t>
    <rPh sb="5" eb="7">
      <t>カイヘン</t>
    </rPh>
    <phoneticPr fontId="2"/>
  </si>
  <si>
    <t>・本様式によらず、お手持ちの計算ソフト・Excel等を使用してもかまいません。</t>
    <rPh sb="1" eb="2">
      <t>ホン</t>
    </rPh>
    <rPh sb="2" eb="4">
      <t>ヨウシキ</t>
    </rPh>
    <rPh sb="10" eb="12">
      <t>テモ</t>
    </rPh>
    <rPh sb="14" eb="16">
      <t>ケイサン</t>
    </rPh>
    <rPh sb="25" eb="26">
      <t>トウ</t>
    </rPh>
    <rPh sb="27" eb="29">
      <t>シヨウ</t>
    </rPh>
    <phoneticPr fontId="2"/>
  </si>
  <si>
    <t>・階間胴差部など、断熱境界部位をより詳細に記述してもかまいません（「◇その他」欄をご利用ください）。</t>
    <rPh sb="1" eb="2">
      <t>カイ</t>
    </rPh>
    <rPh sb="2" eb="3">
      <t>マ</t>
    </rPh>
    <rPh sb="3" eb="4">
      <t>ドウ</t>
    </rPh>
    <rPh sb="4" eb="5">
      <t>サ</t>
    </rPh>
    <rPh sb="5" eb="6">
      <t>ブ</t>
    </rPh>
    <rPh sb="9" eb="11">
      <t>ダンネツ</t>
    </rPh>
    <rPh sb="11" eb="13">
      <t>キョウカイ</t>
    </rPh>
    <rPh sb="13" eb="15">
      <t>ブイ</t>
    </rPh>
    <rPh sb="18" eb="20">
      <t>ショウサイ</t>
    </rPh>
    <rPh sb="21" eb="23">
      <t>キジュツ</t>
    </rPh>
    <rPh sb="37" eb="38">
      <t>タ</t>
    </rPh>
    <rPh sb="39" eb="40">
      <t>ラン</t>
    </rPh>
    <rPh sb="42" eb="44">
      <t>リヨウ</t>
    </rPh>
    <phoneticPr fontId="2"/>
  </si>
  <si>
    <r>
      <t>平均熱貫流率U[W/m</t>
    </r>
    <r>
      <rPr>
        <vertAlign val="superscript"/>
        <sz val="10"/>
        <color theme="1"/>
        <rFont val="HGPｺﾞｼｯｸM"/>
        <family val="3"/>
        <charset val="128"/>
      </rPr>
      <t>2</t>
    </r>
    <r>
      <rPr>
        <sz val="10"/>
        <color theme="1"/>
        <rFont val="HGPｺﾞｼｯｸM"/>
        <family val="3"/>
        <charset val="128"/>
      </rPr>
      <t>K]</t>
    </r>
    <rPh sb="0" eb="2">
      <t>ヘイキン</t>
    </rPh>
    <rPh sb="2" eb="3">
      <t>ネツ</t>
    </rPh>
    <rPh sb="3" eb="5">
      <t>カンリュウ</t>
    </rPh>
    <rPh sb="5" eb="6">
      <t>リツ</t>
    </rPh>
    <phoneticPr fontId="2"/>
  </si>
  <si>
    <t>q1=</t>
    <phoneticPr fontId="2"/>
  </si>
  <si>
    <r>
      <t>m</t>
    </r>
    <r>
      <rPr>
        <vertAlign val="subscript"/>
        <sz val="10"/>
        <color theme="1"/>
        <rFont val="HGPｺﾞｼｯｸM"/>
        <family val="3"/>
        <charset val="128"/>
      </rPr>
      <t>C</t>
    </r>
    <r>
      <rPr>
        <sz val="10"/>
        <color theme="1"/>
        <rFont val="HGPｺﾞｼｯｸM"/>
        <family val="3"/>
        <charset val="128"/>
      </rPr>
      <t>1=</t>
    </r>
    <phoneticPr fontId="2"/>
  </si>
  <si>
    <r>
      <t>m</t>
    </r>
    <r>
      <rPr>
        <vertAlign val="subscript"/>
        <sz val="10"/>
        <color theme="1"/>
        <rFont val="HGPｺﾞｼｯｸM"/>
        <family val="3"/>
        <charset val="128"/>
      </rPr>
      <t>H</t>
    </r>
    <r>
      <rPr>
        <sz val="10"/>
        <color theme="1"/>
        <rFont val="HGPｺﾞｼｯｸM"/>
        <family val="3"/>
        <charset val="128"/>
      </rPr>
      <t>1=</t>
    </r>
    <phoneticPr fontId="2"/>
  </si>
  <si>
    <t>q2=</t>
    <phoneticPr fontId="2"/>
  </si>
  <si>
    <t>q3=</t>
    <phoneticPr fontId="2"/>
  </si>
  <si>
    <t>q4=</t>
    <phoneticPr fontId="2"/>
  </si>
  <si>
    <r>
      <t>m</t>
    </r>
    <r>
      <rPr>
        <vertAlign val="subscript"/>
        <sz val="10"/>
        <color theme="1"/>
        <rFont val="HGPｺﾞｼｯｸM"/>
        <family val="3"/>
        <charset val="128"/>
      </rPr>
      <t>C</t>
    </r>
    <r>
      <rPr>
        <sz val="10"/>
        <color theme="1"/>
        <rFont val="HGPｺﾞｼｯｸM"/>
        <family val="3"/>
        <charset val="128"/>
      </rPr>
      <t>4=</t>
    </r>
    <phoneticPr fontId="2"/>
  </si>
  <si>
    <r>
      <t>m</t>
    </r>
    <r>
      <rPr>
        <vertAlign val="subscript"/>
        <sz val="10"/>
        <color theme="1"/>
        <rFont val="HGPｺﾞｼｯｸM"/>
        <family val="3"/>
        <charset val="128"/>
      </rPr>
      <t>H</t>
    </r>
    <r>
      <rPr>
        <sz val="10"/>
        <color theme="1"/>
        <rFont val="HGPｺﾞｼｯｸM"/>
        <family val="3"/>
        <charset val="128"/>
      </rPr>
      <t>4=</t>
    </r>
    <phoneticPr fontId="2"/>
  </si>
  <si>
    <t>q5=</t>
    <phoneticPr fontId="2"/>
  </si>
  <si>
    <r>
      <t>m</t>
    </r>
    <r>
      <rPr>
        <vertAlign val="subscript"/>
        <sz val="10"/>
        <color theme="1"/>
        <rFont val="HGPｺﾞｼｯｸM"/>
        <family val="3"/>
        <charset val="128"/>
      </rPr>
      <t>C</t>
    </r>
    <r>
      <rPr>
        <sz val="10"/>
        <color theme="1"/>
        <rFont val="HGPｺﾞｼｯｸM"/>
        <family val="3"/>
        <charset val="128"/>
      </rPr>
      <t>5=</t>
    </r>
    <phoneticPr fontId="2"/>
  </si>
  <si>
    <r>
      <t>m</t>
    </r>
    <r>
      <rPr>
        <vertAlign val="subscript"/>
        <sz val="10"/>
        <color theme="1"/>
        <rFont val="HGPｺﾞｼｯｸM"/>
        <family val="3"/>
        <charset val="128"/>
      </rPr>
      <t>H</t>
    </r>
    <r>
      <rPr>
        <sz val="10"/>
        <color theme="1"/>
        <rFont val="HGPｺﾞｼｯｸM"/>
        <family val="3"/>
        <charset val="128"/>
      </rPr>
      <t>5=</t>
    </r>
    <phoneticPr fontId="2"/>
  </si>
  <si>
    <t>q6=</t>
    <phoneticPr fontId="2"/>
  </si>
  <si>
    <r>
      <t>m</t>
    </r>
    <r>
      <rPr>
        <vertAlign val="subscript"/>
        <sz val="10"/>
        <color theme="1"/>
        <rFont val="HGPｺﾞｼｯｸM"/>
        <family val="3"/>
        <charset val="128"/>
      </rPr>
      <t>C</t>
    </r>
    <r>
      <rPr>
        <sz val="10"/>
        <color theme="1"/>
        <rFont val="HGPｺﾞｼｯｸM"/>
        <family val="3"/>
        <charset val="128"/>
      </rPr>
      <t>6=</t>
    </r>
    <phoneticPr fontId="2"/>
  </si>
  <si>
    <r>
      <t>m</t>
    </r>
    <r>
      <rPr>
        <vertAlign val="subscript"/>
        <sz val="10"/>
        <color theme="1"/>
        <rFont val="HGPｺﾞｼｯｸM"/>
        <family val="3"/>
        <charset val="128"/>
      </rPr>
      <t>H</t>
    </r>
    <r>
      <rPr>
        <sz val="10"/>
        <color theme="1"/>
        <rFont val="HGPｺﾞｼｯｸM"/>
        <family val="3"/>
        <charset val="128"/>
      </rPr>
      <t>6=</t>
    </r>
    <phoneticPr fontId="2"/>
  </si>
  <si>
    <t>q7=</t>
    <phoneticPr fontId="2"/>
  </si>
  <si>
    <r>
      <t>m</t>
    </r>
    <r>
      <rPr>
        <vertAlign val="subscript"/>
        <sz val="10"/>
        <color theme="1"/>
        <rFont val="HGPｺﾞｼｯｸM"/>
        <family val="3"/>
        <charset val="128"/>
      </rPr>
      <t>C</t>
    </r>
    <r>
      <rPr>
        <sz val="10"/>
        <color theme="1"/>
        <rFont val="HGPｺﾞｼｯｸM"/>
        <family val="3"/>
        <charset val="128"/>
      </rPr>
      <t>7=</t>
    </r>
    <phoneticPr fontId="2"/>
  </si>
  <si>
    <r>
      <t>m</t>
    </r>
    <r>
      <rPr>
        <vertAlign val="subscript"/>
        <sz val="10"/>
        <color theme="1"/>
        <rFont val="HGPｺﾞｼｯｸM"/>
        <family val="3"/>
        <charset val="128"/>
      </rPr>
      <t>H</t>
    </r>
    <r>
      <rPr>
        <sz val="10"/>
        <color theme="1"/>
        <rFont val="HGPｺﾞｼｯｸM"/>
        <family val="3"/>
        <charset val="128"/>
      </rPr>
      <t>7=</t>
    </r>
    <phoneticPr fontId="2"/>
  </si>
  <si>
    <r>
      <t>冷房期
補正係数
f</t>
    </r>
    <r>
      <rPr>
        <vertAlign val="subscript"/>
        <sz val="9"/>
        <color theme="1"/>
        <rFont val="HGPｺﾞｼｯｸM"/>
        <family val="3"/>
        <charset val="128"/>
      </rPr>
      <t>C</t>
    </r>
    <r>
      <rPr>
        <sz val="9"/>
        <color theme="1"/>
        <rFont val="HGPｺﾞｼｯｸM"/>
        <family val="3"/>
        <charset val="128"/>
      </rPr>
      <t>（※）</t>
    </r>
    <rPh sb="0" eb="2">
      <t>レイボウ</t>
    </rPh>
    <rPh sb="2" eb="3">
      <t>キ</t>
    </rPh>
    <rPh sb="4" eb="6">
      <t>ホセイ</t>
    </rPh>
    <rPh sb="6" eb="8">
      <t>ケイスウ</t>
    </rPh>
    <phoneticPr fontId="2"/>
  </si>
  <si>
    <r>
      <t>暖房期
補正係数
f</t>
    </r>
    <r>
      <rPr>
        <vertAlign val="subscript"/>
        <sz val="9"/>
        <color theme="1"/>
        <rFont val="HGPｺﾞｼｯｸM"/>
        <family val="3"/>
        <charset val="128"/>
      </rPr>
      <t>H</t>
    </r>
    <r>
      <rPr>
        <sz val="9"/>
        <color theme="1"/>
        <rFont val="HGPｺﾞｼｯｸM"/>
        <family val="3"/>
        <charset val="128"/>
      </rPr>
      <t>（※）</t>
    </r>
    <rPh sb="0" eb="2">
      <t>ダンボウ</t>
    </rPh>
    <rPh sb="2" eb="3">
      <t>キ</t>
    </rPh>
    <rPh sb="4" eb="6">
      <t>ホセイ</t>
    </rPh>
    <rPh sb="6" eb="8">
      <t>ケイスウ</t>
    </rPh>
    <phoneticPr fontId="2"/>
  </si>
  <si>
    <t>面積合計A1=</t>
    <rPh sb="0" eb="2">
      <t>メンセキ</t>
    </rPh>
    <rPh sb="2" eb="4">
      <t>ゴウケイ</t>
    </rPh>
    <phoneticPr fontId="2"/>
  </si>
  <si>
    <t>面積合計A2（※）=</t>
    <rPh sb="0" eb="2">
      <t>メンセキ</t>
    </rPh>
    <rPh sb="2" eb="4">
      <t>ゴウケイ</t>
    </rPh>
    <phoneticPr fontId="2"/>
  </si>
  <si>
    <t>面積合計A3（※）=</t>
    <rPh sb="0" eb="2">
      <t>メンセキ</t>
    </rPh>
    <rPh sb="2" eb="4">
      <t>ゴウケイ</t>
    </rPh>
    <phoneticPr fontId="2"/>
  </si>
  <si>
    <t>面積合計A4=</t>
    <rPh sb="0" eb="2">
      <t>メンセキ</t>
    </rPh>
    <rPh sb="2" eb="4">
      <t>ゴウケイ</t>
    </rPh>
    <phoneticPr fontId="2"/>
  </si>
  <si>
    <t>面積合計A5=</t>
    <rPh sb="0" eb="2">
      <t>メンセキ</t>
    </rPh>
    <rPh sb="2" eb="4">
      <t>ゴウケイ</t>
    </rPh>
    <phoneticPr fontId="2"/>
  </si>
  <si>
    <t>面積合計A6=</t>
    <rPh sb="0" eb="2">
      <t>メンセキ</t>
    </rPh>
    <rPh sb="2" eb="4">
      <t>ゴウケイ</t>
    </rPh>
    <phoneticPr fontId="2"/>
  </si>
  <si>
    <t>外壁（2階）</t>
    <rPh sb="0" eb="2">
      <t>ガイヘキ</t>
    </rPh>
    <rPh sb="4" eb="5">
      <t>カイ</t>
    </rPh>
    <phoneticPr fontId="2"/>
  </si>
  <si>
    <r>
      <t>η</t>
    </r>
    <r>
      <rPr>
        <vertAlign val="subscript"/>
        <sz val="10"/>
        <color theme="1"/>
        <rFont val="HGPｺﾞｼｯｸM"/>
        <family val="3"/>
        <charset val="128"/>
      </rPr>
      <t>A</t>
    </r>
    <phoneticPr fontId="2"/>
  </si>
  <si>
    <t>面積合計A7=</t>
    <rPh sb="0" eb="2">
      <t>メンセキ</t>
    </rPh>
    <rPh sb="2" eb="4">
      <t>ゴウケイ</t>
    </rPh>
    <phoneticPr fontId="2"/>
  </si>
  <si>
    <r>
      <t>（※）f</t>
    </r>
    <r>
      <rPr>
        <vertAlign val="subscript"/>
        <sz val="10"/>
        <color theme="1"/>
        <rFont val="HGPｺﾞｼｯｸM"/>
        <family val="3"/>
        <charset val="128"/>
      </rPr>
      <t>C</t>
    </r>
    <r>
      <rPr>
        <sz val="10"/>
        <color theme="1"/>
        <rFont val="HGPｺﾞｼｯｸM"/>
        <family val="3"/>
        <charset val="128"/>
      </rPr>
      <t>値およびf</t>
    </r>
    <r>
      <rPr>
        <vertAlign val="subscript"/>
        <sz val="10"/>
        <color theme="1"/>
        <rFont val="HGPｺﾞｼｯｸM"/>
        <family val="3"/>
        <charset val="128"/>
      </rPr>
      <t>H</t>
    </r>
    <r>
      <rPr>
        <sz val="10"/>
        <color theme="1"/>
        <rFont val="HGPｺﾞｼｯｸM"/>
        <family val="3"/>
        <charset val="128"/>
      </rPr>
      <t>値は、省エネルギー基準の解説書に従い、地域およびガラスの仕様に応じた値に変更しても差し支えありません</t>
    </r>
    <rPh sb="5" eb="6">
      <t>チ</t>
    </rPh>
    <rPh sb="11" eb="12">
      <t>チ</t>
    </rPh>
    <rPh sb="14" eb="15">
      <t>ショウ</t>
    </rPh>
    <rPh sb="20" eb="22">
      <t>キジュン</t>
    </rPh>
    <rPh sb="23" eb="26">
      <t>カイセツショ</t>
    </rPh>
    <rPh sb="27" eb="28">
      <t>シタガ</t>
    </rPh>
    <rPh sb="30" eb="32">
      <t>チイキ</t>
    </rPh>
    <rPh sb="39" eb="41">
      <t>シヨウ</t>
    </rPh>
    <rPh sb="42" eb="43">
      <t>オウ</t>
    </rPh>
    <rPh sb="45" eb="46">
      <t>アタイ</t>
    </rPh>
    <rPh sb="47" eb="49">
      <t>ヘンコウ</t>
    </rPh>
    <rPh sb="52" eb="53">
      <t>サ</t>
    </rPh>
    <rPh sb="54" eb="55">
      <t>ツカ</t>
    </rPh>
    <phoneticPr fontId="2"/>
  </si>
  <si>
    <t>・シートに不具合等がありましたら、恐れ入りますが事務局までお知らせください</t>
    <rPh sb="5" eb="8">
      <t>フグアイ</t>
    </rPh>
    <rPh sb="8" eb="9">
      <t>トウ</t>
    </rPh>
    <rPh sb="17" eb="18">
      <t>オソ</t>
    </rPh>
    <rPh sb="19" eb="20">
      <t>イ</t>
    </rPh>
    <rPh sb="24" eb="27">
      <t>ジムキョク</t>
    </rPh>
    <rPh sb="30" eb="31">
      <t>シ</t>
    </rPh>
    <phoneticPr fontId="2"/>
  </si>
  <si>
    <r>
      <t>（※）f</t>
    </r>
    <r>
      <rPr>
        <vertAlign val="subscript"/>
        <sz val="10"/>
        <color theme="1"/>
        <rFont val="HGPｺﾞｼｯｸM"/>
        <family val="3"/>
        <charset val="128"/>
      </rPr>
      <t>C</t>
    </r>
    <r>
      <rPr>
        <sz val="10"/>
        <color theme="1"/>
        <rFont val="HGPｺﾞｼｯｸM"/>
        <family val="3"/>
        <charset val="128"/>
      </rPr>
      <t>値は、省エネルギー基準の解説書に従い、地域およびガラスの仕様に応じた値に変更しても差し支えありません</t>
    </r>
    <rPh sb="5" eb="6">
      <t>チ</t>
    </rPh>
    <rPh sb="8" eb="9">
      <t>ショウ</t>
    </rPh>
    <rPh sb="14" eb="16">
      <t>キジュン</t>
    </rPh>
    <rPh sb="17" eb="20">
      <t>カイセツショ</t>
    </rPh>
    <rPh sb="21" eb="22">
      <t>シタガ</t>
    </rPh>
    <rPh sb="24" eb="26">
      <t>チイキ</t>
    </rPh>
    <rPh sb="33" eb="35">
      <t>シヨウ</t>
    </rPh>
    <rPh sb="36" eb="37">
      <t>オウ</t>
    </rPh>
    <rPh sb="39" eb="40">
      <t>アタイ</t>
    </rPh>
    <rPh sb="41" eb="43">
      <t>ヘンコウ</t>
    </rPh>
    <rPh sb="46" eb="47">
      <t>サ</t>
    </rPh>
    <rPh sb="48" eb="49">
      <t>ツカ</t>
    </rPh>
    <phoneticPr fontId="2"/>
  </si>
  <si>
    <t>平均U値等計算書（面積表・5地域用）</t>
    <rPh sb="0" eb="2">
      <t>ヘイキン</t>
    </rPh>
    <rPh sb="3" eb="4">
      <t>チ</t>
    </rPh>
    <rPh sb="4" eb="5">
      <t>トウ</t>
    </rPh>
    <rPh sb="5" eb="7">
      <t>ケイサン</t>
    </rPh>
    <rPh sb="7" eb="8">
      <t>ショ</t>
    </rPh>
    <rPh sb="9" eb="11">
      <t>メンセキ</t>
    </rPh>
    <rPh sb="11" eb="12">
      <t>ヒョウ</t>
    </rPh>
    <rPh sb="14" eb="17">
      <t>チイキヨウ</t>
    </rPh>
    <phoneticPr fontId="2"/>
  </si>
  <si>
    <t>・複数地域で応募する場合、「面積表」は地域ごとに1部作成して下さい。</t>
    <rPh sb="1" eb="3">
      <t>フクスウ</t>
    </rPh>
    <rPh sb="3" eb="5">
      <t>チイキ</t>
    </rPh>
    <rPh sb="6" eb="8">
      <t>オウボ</t>
    </rPh>
    <rPh sb="10" eb="12">
      <t>バアイ</t>
    </rPh>
    <rPh sb="14" eb="16">
      <t>メンセキ</t>
    </rPh>
    <rPh sb="16" eb="17">
      <t>ヒョウ</t>
    </rPh>
    <rPh sb="19" eb="21">
      <t>チイキ</t>
    </rPh>
    <rPh sb="25" eb="26">
      <t>ブ</t>
    </rPh>
    <rPh sb="26" eb="28">
      <t>サクセイ</t>
    </rPh>
    <rPh sb="30" eb="31">
      <t>クダ</t>
    </rPh>
    <phoneticPr fontId="2"/>
  </si>
  <si>
    <t>平均U値等計算書（面積表・4地域用）</t>
    <rPh sb="0" eb="2">
      <t>ヘイキン</t>
    </rPh>
    <rPh sb="3" eb="4">
      <t>チ</t>
    </rPh>
    <rPh sb="4" eb="5">
      <t>トウ</t>
    </rPh>
    <rPh sb="5" eb="7">
      <t>ケイサン</t>
    </rPh>
    <rPh sb="7" eb="8">
      <t>ショ</t>
    </rPh>
    <rPh sb="9" eb="11">
      <t>メンセキ</t>
    </rPh>
    <rPh sb="11" eb="12">
      <t>ヒョウ</t>
    </rPh>
    <rPh sb="14" eb="17">
      <t>チイキヨウ</t>
    </rPh>
    <phoneticPr fontId="2"/>
  </si>
  <si>
    <t>平均U値等計算書（面積表・3地域用）</t>
    <rPh sb="0" eb="2">
      <t>ヘイキン</t>
    </rPh>
    <rPh sb="3" eb="4">
      <t>チ</t>
    </rPh>
    <rPh sb="4" eb="5">
      <t>トウ</t>
    </rPh>
    <rPh sb="5" eb="7">
      <t>ケイサン</t>
    </rPh>
    <rPh sb="7" eb="8">
      <t>ショ</t>
    </rPh>
    <rPh sb="9" eb="11">
      <t>メンセキ</t>
    </rPh>
    <rPh sb="11" eb="12">
      <t>ヒョウ</t>
    </rPh>
    <rPh sb="14" eb="17">
      <t>チイキヨウ</t>
    </rPh>
    <phoneticPr fontId="2"/>
  </si>
  <si>
    <t>平均U値等計算書（面積表・2地域用）</t>
    <rPh sb="0" eb="2">
      <t>ヘイキン</t>
    </rPh>
    <rPh sb="3" eb="4">
      <t>チ</t>
    </rPh>
    <rPh sb="4" eb="5">
      <t>トウ</t>
    </rPh>
    <rPh sb="5" eb="7">
      <t>ケイサン</t>
    </rPh>
    <rPh sb="7" eb="8">
      <t>ショ</t>
    </rPh>
    <rPh sb="9" eb="11">
      <t>メンセキ</t>
    </rPh>
    <rPh sb="11" eb="12">
      <t>ヒョウ</t>
    </rPh>
    <rPh sb="14" eb="17">
      <t>チイキヨウ</t>
    </rPh>
    <phoneticPr fontId="2"/>
  </si>
  <si>
    <t>平均U値等計算書（面積表・1地域用）</t>
    <rPh sb="0" eb="2">
      <t>ヘイキン</t>
    </rPh>
    <rPh sb="3" eb="4">
      <t>チ</t>
    </rPh>
    <rPh sb="4" eb="5">
      <t>トウ</t>
    </rPh>
    <rPh sb="5" eb="7">
      <t>ケイサン</t>
    </rPh>
    <rPh sb="7" eb="8">
      <t>ショ</t>
    </rPh>
    <rPh sb="9" eb="11">
      <t>メンセキ</t>
    </rPh>
    <rPh sb="11" eb="12">
      <t>ヒョウ</t>
    </rPh>
    <rPh sb="14" eb="17">
      <t>チイキヨウ</t>
    </rPh>
    <phoneticPr fontId="2"/>
  </si>
  <si>
    <t>◇その他（部位名：　　　　　　　　　）</t>
    <rPh sb="3" eb="4">
      <t>タ</t>
    </rPh>
    <rPh sb="5" eb="7">
      <t>ブイ</t>
    </rPh>
    <rPh sb="7" eb="8">
      <t>メイ</t>
    </rPh>
    <phoneticPr fontId="2"/>
  </si>
  <si>
    <t>◇基礎等</t>
    <rPh sb="1" eb="3">
      <t>キソ</t>
    </rPh>
    <rPh sb="3" eb="4">
      <t>トウ</t>
    </rPh>
    <phoneticPr fontId="2"/>
  </si>
  <si>
    <t>※UF&lt;0.05となった場合はUF=0.05として下さい</t>
    <rPh sb="12" eb="14">
      <t>バアイ</t>
    </rPh>
    <rPh sb="25" eb="26">
      <t>クダ</t>
    </rPh>
    <phoneticPr fontId="2"/>
  </si>
  <si>
    <t>※布基礎（下左図）ではH2は負値として下さい</t>
    <rPh sb="1" eb="2">
      <t>ヌノ</t>
    </rPh>
    <rPh sb="2" eb="4">
      <t>キソ</t>
    </rPh>
    <rPh sb="5" eb="6">
      <t>シタ</t>
    </rPh>
    <rPh sb="6" eb="7">
      <t>ヒダリ</t>
    </rPh>
    <rPh sb="7" eb="8">
      <t>ズ</t>
    </rPh>
    <rPh sb="14" eb="15">
      <t>フ</t>
    </rPh>
    <rPh sb="15" eb="16">
      <t>チ</t>
    </rPh>
    <rPh sb="19" eb="20">
      <t>クダ</t>
    </rPh>
    <phoneticPr fontId="2"/>
  </si>
  <si>
    <t>※H1は原則として0.40mとします</t>
    <rPh sb="4" eb="6">
      <t>ゲンソク</t>
    </rPh>
    <phoneticPr fontId="2"/>
  </si>
  <si>
    <t>・RC造・鉄骨造の場合は、熱橋（線熱貫流率等）を考慮して下さい。その場合はシートを適宜改変して下さい。</t>
    <rPh sb="3" eb="4">
      <t>ゾウ</t>
    </rPh>
    <rPh sb="5" eb="7">
      <t>テッコツ</t>
    </rPh>
    <rPh sb="7" eb="8">
      <t>ゾウ</t>
    </rPh>
    <rPh sb="9" eb="11">
      <t>バアイ</t>
    </rPh>
    <rPh sb="13" eb="14">
      <t>ネツ</t>
    </rPh>
    <rPh sb="14" eb="15">
      <t>ハシ</t>
    </rPh>
    <rPh sb="16" eb="17">
      <t>セン</t>
    </rPh>
    <rPh sb="17" eb="18">
      <t>ネツ</t>
    </rPh>
    <rPh sb="18" eb="20">
      <t>カンリュウ</t>
    </rPh>
    <rPh sb="20" eb="21">
      <t>リツ</t>
    </rPh>
    <rPh sb="21" eb="22">
      <t>トウ</t>
    </rPh>
    <rPh sb="24" eb="26">
      <t>コウリョ</t>
    </rPh>
    <rPh sb="28" eb="29">
      <t>クダ</t>
    </rPh>
    <rPh sb="34" eb="36">
      <t>バアイ</t>
    </rPh>
    <rPh sb="43" eb="45">
      <t>カイヘン</t>
    </rPh>
    <rPh sb="47" eb="48">
      <t>クダ</t>
    </rPh>
    <phoneticPr fontId="2"/>
  </si>
  <si>
    <t>基礎等の立ち上がり部分の
室外側に設置する断熱材（下図R1）</t>
    <rPh sb="0" eb="3">
      <t>キソトウ</t>
    </rPh>
    <rPh sb="4" eb="5">
      <t>タ</t>
    </rPh>
    <rPh sb="6" eb="7">
      <t>ア</t>
    </rPh>
    <rPh sb="9" eb="11">
      <t>ブブン</t>
    </rPh>
    <rPh sb="13" eb="15">
      <t>シツガイ</t>
    </rPh>
    <rPh sb="15" eb="16">
      <t>ガワ</t>
    </rPh>
    <rPh sb="17" eb="19">
      <t>セッチ</t>
    </rPh>
    <rPh sb="21" eb="24">
      <t>ダンネツザイ</t>
    </rPh>
    <rPh sb="25" eb="27">
      <t>カズ</t>
    </rPh>
    <phoneticPr fontId="2"/>
  </si>
  <si>
    <t>基礎等の底盤部分の
室内側に設置する断熱材（下図R2）</t>
    <rPh sb="0" eb="3">
      <t>キソトウ</t>
    </rPh>
    <rPh sb="4" eb="5">
      <t>ソコ</t>
    </rPh>
    <rPh sb="5" eb="6">
      <t>バン</t>
    </rPh>
    <rPh sb="6" eb="8">
      <t>ブブン</t>
    </rPh>
    <rPh sb="7" eb="8">
      <t>ブン</t>
    </rPh>
    <rPh sb="10" eb="12">
      <t>シツナイ</t>
    </rPh>
    <rPh sb="12" eb="13">
      <t>ガワ</t>
    </rPh>
    <rPh sb="14" eb="16">
      <t>セッチ</t>
    </rPh>
    <rPh sb="18" eb="21">
      <t>ダンネツザイ</t>
    </rPh>
    <rPh sb="22" eb="24">
      <t>カズ</t>
    </rPh>
    <phoneticPr fontId="2"/>
  </si>
  <si>
    <t>基礎等の底盤部分の
室外側に設置する断熱材（下図R3）</t>
    <rPh sb="0" eb="3">
      <t>キソトウ</t>
    </rPh>
    <rPh sb="4" eb="5">
      <t>ソコ</t>
    </rPh>
    <rPh sb="5" eb="6">
      <t>バン</t>
    </rPh>
    <rPh sb="6" eb="8">
      <t>ブブン</t>
    </rPh>
    <rPh sb="7" eb="8">
      <t>ブン</t>
    </rPh>
    <rPh sb="10" eb="11">
      <t>シツ</t>
    </rPh>
    <rPh sb="11" eb="13">
      <t>ソトガワ</t>
    </rPh>
    <rPh sb="12" eb="13">
      <t>ガワ</t>
    </rPh>
    <rPh sb="14" eb="16">
      <t>セッチ</t>
    </rPh>
    <rPh sb="18" eb="21">
      <t>ダンネツザイ</t>
    </rPh>
    <rPh sb="22" eb="24">
      <t>カズ</t>
    </rPh>
    <phoneticPr fontId="2"/>
  </si>
  <si>
    <t>基礎等の立ち上がり部分の
室内側に設置する断熱材（下図R4）</t>
    <rPh sb="0" eb="3">
      <t>キソトウ</t>
    </rPh>
    <rPh sb="4" eb="5">
      <t>タ</t>
    </rPh>
    <rPh sb="6" eb="7">
      <t>ア</t>
    </rPh>
    <rPh sb="9" eb="11">
      <t>ブブン</t>
    </rPh>
    <rPh sb="13" eb="15">
      <t>シツナイ</t>
    </rPh>
    <rPh sb="15" eb="16">
      <t>ガワ</t>
    </rPh>
    <rPh sb="17" eb="19">
      <t>セッチ</t>
    </rPh>
    <rPh sb="21" eb="24">
      <t>ダンネツザイ</t>
    </rPh>
    <rPh sb="25" eb="27">
      <t>カズ</t>
    </rPh>
    <phoneticPr fontId="2"/>
  </si>
  <si>
    <t>下図H1[m]</t>
    <rPh sb="0" eb="2">
      <t>カズ</t>
    </rPh>
    <phoneticPr fontId="2"/>
  </si>
  <si>
    <t>下図H2[m]</t>
    <rPh sb="0" eb="2">
      <t>カズ</t>
    </rPh>
    <phoneticPr fontId="2"/>
  </si>
  <si>
    <t>・算出された平均熱貫流率（U値）等を面積表に転記して下さい。</t>
    <rPh sb="1" eb="3">
      <t>サンシュツ</t>
    </rPh>
    <rPh sb="6" eb="8">
      <t>ヘイキン</t>
    </rPh>
    <rPh sb="8" eb="9">
      <t>ネツ</t>
    </rPh>
    <rPh sb="9" eb="11">
      <t>カンリュウ</t>
    </rPh>
    <rPh sb="11" eb="12">
      <t>リツ</t>
    </rPh>
    <rPh sb="14" eb="15">
      <t>チ</t>
    </rPh>
    <rPh sb="16" eb="17">
      <t>トウ</t>
    </rPh>
    <rPh sb="18" eb="20">
      <t>メンセキ</t>
    </rPh>
    <rPh sb="20" eb="21">
      <t>ヒョウ</t>
    </rPh>
    <rPh sb="22" eb="24">
      <t>テンキ</t>
    </rPh>
    <rPh sb="26" eb="27">
      <t>クダ</t>
    </rPh>
    <phoneticPr fontId="2"/>
  </si>
  <si>
    <t>・下記の記載例を参考に、断熱境界となる部位の材料構成等を黄色のセルに記入し、熱貫流率を算出して下さい。</t>
    <rPh sb="1" eb="3">
      <t>カキ</t>
    </rPh>
    <rPh sb="4" eb="6">
      <t>キサイ</t>
    </rPh>
    <rPh sb="6" eb="7">
      <t>レイ</t>
    </rPh>
    <rPh sb="8" eb="10">
      <t>サンコウ</t>
    </rPh>
    <rPh sb="12" eb="14">
      <t>ダンネツ</t>
    </rPh>
    <rPh sb="14" eb="16">
      <t>キョウカイ</t>
    </rPh>
    <rPh sb="19" eb="21">
      <t>ブイ</t>
    </rPh>
    <rPh sb="22" eb="24">
      <t>ザイリョウ</t>
    </rPh>
    <rPh sb="24" eb="26">
      <t>コウセイ</t>
    </rPh>
    <rPh sb="26" eb="27">
      <t>トウ</t>
    </rPh>
    <rPh sb="28" eb="30">
      <t>キイロ</t>
    </rPh>
    <rPh sb="34" eb="36">
      <t>キニュウ</t>
    </rPh>
    <rPh sb="38" eb="39">
      <t>ネツ</t>
    </rPh>
    <rPh sb="39" eb="41">
      <t>カンリュウ</t>
    </rPh>
    <rPh sb="41" eb="42">
      <t>リツ</t>
    </rPh>
    <rPh sb="43" eb="45">
      <t>サンシュツ</t>
    </rPh>
    <rPh sb="47" eb="48">
      <t>クダ</t>
    </rPh>
    <phoneticPr fontId="2"/>
  </si>
  <si>
    <t>◆貴社名：</t>
    <rPh sb="1" eb="3">
      <t>キシャ</t>
    </rPh>
    <rPh sb="3" eb="4">
      <t>メイ</t>
    </rPh>
    <phoneticPr fontId="2"/>
  </si>
  <si>
    <t>◆住宅シリーズ名称：</t>
    <rPh sb="1" eb="3">
      <t>ジュウタク</t>
    </rPh>
    <rPh sb="7" eb="9">
      <t>メイショウ</t>
    </rPh>
    <phoneticPr fontId="2"/>
  </si>
  <si>
    <t>・「熱貫流率計算書」を1部と、応募する地域ごとに「面積表」を1部、それぞれ記入・提出して下さい。</t>
    <rPh sb="15" eb="17">
      <t>オウボ</t>
    </rPh>
    <rPh sb="19" eb="21">
      <t>チイキ</t>
    </rPh>
    <rPh sb="25" eb="27">
      <t>メンセキ</t>
    </rPh>
    <rPh sb="27" eb="28">
      <t>ヒョウ</t>
    </rPh>
    <rPh sb="31" eb="32">
      <t>ブ</t>
    </rPh>
    <rPh sb="37" eb="39">
      <t>キニュウ</t>
    </rPh>
    <rPh sb="40" eb="42">
      <t>テイシュツ</t>
    </rPh>
    <rPh sb="44" eb="45">
      <t>クダ</t>
    </rPh>
    <phoneticPr fontId="2"/>
  </si>
  <si>
    <t>・青色のセルには数式が記入されています。必要な場合のみ編集して下さい。</t>
    <rPh sb="1" eb="2">
      <t>アオ</t>
    </rPh>
    <rPh sb="2" eb="3">
      <t>イロ</t>
    </rPh>
    <rPh sb="8" eb="10">
      <t>スウシキ</t>
    </rPh>
    <rPh sb="11" eb="13">
      <t>キニュウ</t>
    </rPh>
    <rPh sb="20" eb="22">
      <t>ヒツヨウ</t>
    </rPh>
    <rPh sb="23" eb="25">
      <t>バアイ</t>
    </rPh>
    <rPh sb="27" eb="29">
      <t>ヘンシュウ</t>
    </rPh>
    <rPh sb="31" eb="32">
      <t>クダ</t>
    </rPh>
    <phoneticPr fontId="2"/>
  </si>
  <si>
    <t>・青色のセルには数式・定数等が記入されています。必要な場合のみ編集して下さい。</t>
    <rPh sb="1" eb="2">
      <t>アオ</t>
    </rPh>
    <rPh sb="2" eb="3">
      <t>イロ</t>
    </rPh>
    <rPh sb="8" eb="10">
      <t>スウシキ</t>
    </rPh>
    <rPh sb="11" eb="14">
      <t>テイスウトウ</t>
    </rPh>
    <rPh sb="15" eb="17">
      <t>キニュウ</t>
    </rPh>
    <rPh sb="24" eb="26">
      <t>ヒツヨウ</t>
    </rPh>
    <rPh sb="27" eb="29">
      <t>バアイ</t>
    </rPh>
    <rPh sb="31" eb="33">
      <t>ヘンシュウ</t>
    </rPh>
    <rPh sb="35" eb="36">
      <t>クダ</t>
    </rPh>
    <phoneticPr fontId="2"/>
  </si>
  <si>
    <r>
      <t>ΣAが309.19または325.49となっていることを確認し、q、m</t>
    </r>
    <r>
      <rPr>
        <vertAlign val="subscript"/>
        <sz val="10"/>
        <color theme="1"/>
        <rFont val="HGPｺﾞｼｯｸM"/>
        <family val="3"/>
        <charset val="128"/>
      </rPr>
      <t>C</t>
    </r>
    <r>
      <rPr>
        <sz val="10"/>
        <color theme="1"/>
        <rFont val="HGPｺﾞｼｯｸM"/>
        <family val="3"/>
        <charset val="128"/>
      </rPr>
      <t>、m</t>
    </r>
    <r>
      <rPr>
        <vertAlign val="subscript"/>
        <sz val="10"/>
        <color theme="1"/>
        <rFont val="HGPｺﾞｼｯｸM"/>
        <family val="3"/>
        <charset val="128"/>
      </rPr>
      <t>H</t>
    </r>
    <r>
      <rPr>
        <sz val="10"/>
        <color theme="1"/>
        <rFont val="HGPｺﾞｼｯｸM"/>
        <family val="3"/>
        <charset val="128"/>
      </rPr>
      <t>の値を別紙1に転記して下さい</t>
    </r>
    <rPh sb="27" eb="29">
      <t>カクニン</t>
    </rPh>
    <rPh sb="39" eb="40">
      <t>アタイ</t>
    </rPh>
    <rPh sb="41" eb="43">
      <t>ベッシ</t>
    </rPh>
    <rPh sb="45" eb="47">
      <t>テンキ</t>
    </rPh>
    <rPh sb="49" eb="50">
      <t>クダ</t>
    </rPh>
    <phoneticPr fontId="2"/>
  </si>
  <si>
    <r>
      <t>ΣAが309.19または325.49となっていることを確認し、q、m</t>
    </r>
    <r>
      <rPr>
        <vertAlign val="subscript"/>
        <sz val="10"/>
        <color theme="1"/>
        <rFont val="HGPｺﾞｼｯｸM"/>
        <family val="3"/>
        <charset val="128"/>
      </rPr>
      <t>C</t>
    </r>
    <r>
      <rPr>
        <sz val="10"/>
        <color theme="1"/>
        <rFont val="HGPｺﾞｼｯｸM"/>
        <family val="3"/>
        <charset val="128"/>
      </rPr>
      <t>の値を別紙1に転記して下さい</t>
    </r>
    <rPh sb="27" eb="29">
      <t>カクニン</t>
    </rPh>
    <rPh sb="36" eb="37">
      <t>アタイ</t>
    </rPh>
    <rPh sb="38" eb="40">
      <t>ベッシ</t>
    </rPh>
    <rPh sb="42" eb="44">
      <t>テンキ</t>
    </rPh>
    <rPh sb="46" eb="47">
      <t>クダ</t>
    </rPh>
    <phoneticPr fontId="2"/>
  </si>
  <si>
    <t>■各材料の熱伝導率</t>
    <rPh sb="1" eb="4">
      <t>カクザイリョウ</t>
    </rPh>
    <rPh sb="5" eb="6">
      <t>ネツ</t>
    </rPh>
    <rPh sb="6" eb="9">
      <t>デンドウリツ</t>
    </rPh>
    <phoneticPr fontId="2"/>
  </si>
  <si>
    <t>建材名称</t>
    <rPh sb="0" eb="2">
      <t>ケンザイ</t>
    </rPh>
    <rPh sb="2" eb="4">
      <t>メイショウ</t>
    </rPh>
    <phoneticPr fontId="9"/>
  </si>
  <si>
    <t>分類</t>
    <rPh sb="0" eb="2">
      <t>ブンルイ</t>
    </rPh>
    <phoneticPr fontId="9"/>
  </si>
  <si>
    <t>鋼</t>
    <rPh sb="0" eb="1">
      <t>コウ</t>
    </rPh>
    <phoneticPr fontId="9"/>
  </si>
  <si>
    <t>金属</t>
    <rPh sb="0" eb="2">
      <t>キンゾク</t>
    </rPh>
    <phoneticPr fontId="2"/>
  </si>
  <si>
    <t>岩石・土壌</t>
    <rPh sb="0" eb="2">
      <t>ガンセキ</t>
    </rPh>
    <rPh sb="3" eb="5">
      <t>ドジョウ</t>
    </rPh>
    <phoneticPr fontId="2"/>
  </si>
  <si>
    <t>岩石</t>
    <rPh sb="0" eb="2">
      <t>ガンセキ</t>
    </rPh>
    <phoneticPr fontId="9"/>
  </si>
  <si>
    <t>土壌</t>
    <rPh sb="0" eb="2">
      <t>ドジョウ</t>
    </rPh>
    <phoneticPr fontId="9"/>
  </si>
  <si>
    <t>軽量コンクリート（軽量２種）</t>
    <rPh sb="0" eb="2">
      <t>ケイリョウ</t>
    </rPh>
    <rPh sb="9" eb="11">
      <t>ケイリョウ</t>
    </rPh>
    <rPh sb="12" eb="13">
      <t>シュ</t>
    </rPh>
    <phoneticPr fontId="9"/>
  </si>
  <si>
    <t>軽量コンクリート（軽量１種）</t>
    <rPh sb="0" eb="2">
      <t>ケイリョウ</t>
    </rPh>
    <rPh sb="9" eb="11">
      <t>ケイリョウ</t>
    </rPh>
    <rPh sb="12" eb="13">
      <t>シュ</t>
    </rPh>
    <phoneticPr fontId="9"/>
  </si>
  <si>
    <t>気泡コンクリート（ALC）</t>
    <rPh sb="0" eb="2">
      <t>キホウ</t>
    </rPh>
    <phoneticPr fontId="9"/>
  </si>
  <si>
    <t>コンクリートブロック（重量）</t>
    <rPh sb="11" eb="13">
      <t>ジュウリョウ</t>
    </rPh>
    <phoneticPr fontId="9"/>
  </si>
  <si>
    <t>コンクリートブロック（軽量）</t>
    <rPh sb="11" eb="13">
      <t>ケイリョウ</t>
    </rPh>
    <phoneticPr fontId="9"/>
  </si>
  <si>
    <t>押出成型セメント板</t>
    <rPh sb="0" eb="1">
      <t>オ</t>
    </rPh>
    <rPh sb="1" eb="2">
      <t>ダ</t>
    </rPh>
    <rPh sb="2" eb="4">
      <t>セイケイ</t>
    </rPh>
    <rPh sb="8" eb="9">
      <t>バン</t>
    </rPh>
    <phoneticPr fontId="9"/>
  </si>
  <si>
    <t>コンクリート系
材料</t>
    <rPh sb="6" eb="7">
      <t>ケイ</t>
    </rPh>
    <rPh sb="8" eb="10">
      <t>ザイリョウ</t>
    </rPh>
    <phoneticPr fontId="2"/>
  </si>
  <si>
    <t>硬質せっこうボード</t>
    <rPh sb="0" eb="2">
      <t>コウシツ</t>
    </rPh>
    <phoneticPr fontId="9"/>
  </si>
  <si>
    <t>しっくい</t>
    <phoneticPr fontId="9"/>
  </si>
  <si>
    <t>ガラス</t>
    <phoneticPr fontId="9"/>
  </si>
  <si>
    <t>れんが</t>
    <phoneticPr fontId="9"/>
  </si>
  <si>
    <t>かわら</t>
    <phoneticPr fontId="9"/>
  </si>
  <si>
    <t>ロックウール化粧吸音板</t>
    <rPh sb="6" eb="8">
      <t>ケショウ</t>
    </rPh>
    <rPh sb="8" eb="10">
      <t>キュウオン</t>
    </rPh>
    <rPh sb="10" eb="11">
      <t>バン</t>
    </rPh>
    <phoneticPr fontId="9"/>
  </si>
  <si>
    <t>火山性ガラス質複合板</t>
    <rPh sb="0" eb="3">
      <t>カザンセイ</t>
    </rPh>
    <rPh sb="6" eb="7">
      <t>シツ</t>
    </rPh>
    <rPh sb="7" eb="9">
      <t>フクゴウ</t>
    </rPh>
    <rPh sb="9" eb="10">
      <t>イタ</t>
    </rPh>
    <phoneticPr fontId="9"/>
  </si>
  <si>
    <t>ケイ酸カルシウム板</t>
    <rPh sb="2" eb="3">
      <t>サン</t>
    </rPh>
    <rPh sb="8" eb="9">
      <t>バン</t>
    </rPh>
    <phoneticPr fontId="9"/>
  </si>
  <si>
    <t>非木質系
壁材・下地材</t>
    <rPh sb="0" eb="1">
      <t>ヒ</t>
    </rPh>
    <rPh sb="1" eb="3">
      <t>モクシツ</t>
    </rPh>
    <rPh sb="3" eb="4">
      <t>ケイ</t>
    </rPh>
    <rPh sb="5" eb="6">
      <t>カベ</t>
    </rPh>
    <rPh sb="6" eb="7">
      <t>ザイ</t>
    </rPh>
    <rPh sb="8" eb="10">
      <t>シタジ</t>
    </rPh>
    <rPh sb="10" eb="11">
      <t>ザイ</t>
    </rPh>
    <phoneticPr fontId="2"/>
  </si>
  <si>
    <t>天然木材</t>
    <rPh sb="0" eb="2">
      <t>テンネン</t>
    </rPh>
    <rPh sb="2" eb="4">
      <t>モクザイ</t>
    </rPh>
    <phoneticPr fontId="9"/>
  </si>
  <si>
    <t>タタミボード</t>
    <phoneticPr fontId="9"/>
  </si>
  <si>
    <t>シージングボード</t>
    <phoneticPr fontId="9"/>
  </si>
  <si>
    <t>A級インシュレーションボード</t>
    <rPh sb="1" eb="2">
      <t>キュウ</t>
    </rPh>
    <phoneticPr fontId="9"/>
  </si>
  <si>
    <t>ハードファイバーボード（ハードボード）</t>
    <phoneticPr fontId="9"/>
  </si>
  <si>
    <t>ミディアムデンシティファイバーボード（MDF）</t>
    <phoneticPr fontId="9"/>
  </si>
  <si>
    <t>木質系
壁材・下地材</t>
    <rPh sb="0" eb="2">
      <t>モクシツ</t>
    </rPh>
    <rPh sb="2" eb="3">
      <t>ケイ</t>
    </rPh>
    <rPh sb="4" eb="5">
      <t>カベ</t>
    </rPh>
    <rPh sb="5" eb="6">
      <t>ザイ</t>
    </rPh>
    <rPh sb="7" eb="9">
      <t>シタジ</t>
    </rPh>
    <rPh sb="9" eb="10">
      <t>ザイ</t>
    </rPh>
    <phoneticPr fontId="2"/>
  </si>
  <si>
    <t>ビニル系床材</t>
    <rPh sb="3" eb="4">
      <t>ケイ</t>
    </rPh>
    <rPh sb="4" eb="6">
      <t>ユカザイ</t>
    </rPh>
    <phoneticPr fontId="9"/>
  </si>
  <si>
    <t>FRP</t>
    <phoneticPr fontId="9"/>
  </si>
  <si>
    <t>アスファルト類</t>
    <rPh sb="6" eb="7">
      <t>ルイ</t>
    </rPh>
    <phoneticPr fontId="9"/>
  </si>
  <si>
    <t>建材畳床（Ⅲ型50mm厚）</t>
    <rPh sb="0" eb="2">
      <t>ケンザイ</t>
    </rPh>
    <rPh sb="2" eb="3">
      <t>タタミ</t>
    </rPh>
    <rPh sb="3" eb="4">
      <t>ユカ</t>
    </rPh>
    <rPh sb="6" eb="7">
      <t>ガタ</t>
    </rPh>
    <rPh sb="11" eb="12">
      <t>アツ</t>
    </rPh>
    <phoneticPr fontId="9"/>
  </si>
  <si>
    <t>建材畳床（K、N型50mm厚）</t>
    <rPh sb="0" eb="2">
      <t>ケンザイ</t>
    </rPh>
    <rPh sb="2" eb="3">
      <t>タタミ</t>
    </rPh>
    <rPh sb="3" eb="4">
      <t>ユカ</t>
    </rPh>
    <rPh sb="8" eb="9">
      <t>ガタ</t>
    </rPh>
    <rPh sb="13" eb="14">
      <t>アツ</t>
    </rPh>
    <phoneticPr fontId="9"/>
  </si>
  <si>
    <t>カーペット類</t>
    <rPh sb="5" eb="6">
      <t>ルイ</t>
    </rPh>
    <phoneticPr fontId="9"/>
  </si>
  <si>
    <t>床材</t>
    <rPh sb="0" eb="2">
      <t>ユカザイ</t>
    </rPh>
    <phoneticPr fontId="2"/>
  </si>
  <si>
    <t>グラスウール断熱材 10K相当</t>
    <rPh sb="6" eb="9">
      <t>ダンネツザイ</t>
    </rPh>
    <rPh sb="13" eb="15">
      <t>ソウトウ</t>
    </rPh>
    <phoneticPr fontId="9"/>
  </si>
  <si>
    <t>グラスウール断熱材 16K相当</t>
    <rPh sb="6" eb="9">
      <t>ダンネツザイ</t>
    </rPh>
    <rPh sb="13" eb="15">
      <t>ソウトウ</t>
    </rPh>
    <phoneticPr fontId="9"/>
  </si>
  <si>
    <t>グラスウール断熱材 20K相当</t>
    <rPh sb="6" eb="9">
      <t>ダンネツザイ</t>
    </rPh>
    <rPh sb="13" eb="15">
      <t>ソウトウ</t>
    </rPh>
    <phoneticPr fontId="9"/>
  </si>
  <si>
    <t>グラスウール断熱材 24K相当</t>
    <rPh sb="6" eb="9">
      <t>ダンネツザイ</t>
    </rPh>
    <rPh sb="13" eb="15">
      <t>ソウトウ</t>
    </rPh>
    <phoneticPr fontId="9"/>
  </si>
  <si>
    <t>グラスウール断熱材 32K相当</t>
    <rPh sb="6" eb="9">
      <t>ダンネツザイ</t>
    </rPh>
    <rPh sb="13" eb="15">
      <t>ソウトウ</t>
    </rPh>
    <phoneticPr fontId="9"/>
  </si>
  <si>
    <t>吹込み用グラスウール（13K相当・18K相当）</t>
    <rPh sb="0" eb="2">
      <t>フキコ</t>
    </rPh>
    <rPh sb="3" eb="4">
      <t>ヨウ</t>
    </rPh>
    <rPh sb="14" eb="16">
      <t>ソウトウ</t>
    </rPh>
    <rPh sb="20" eb="22">
      <t>ソウトウ</t>
    </rPh>
    <phoneticPr fontId="9"/>
  </si>
  <si>
    <t>吹込み用グラスウール（30K相当・35K相当）</t>
    <rPh sb="0" eb="2">
      <t>フキコ</t>
    </rPh>
    <rPh sb="3" eb="4">
      <t>ヨウ</t>
    </rPh>
    <rPh sb="14" eb="16">
      <t>ソウトウ</t>
    </rPh>
    <rPh sb="20" eb="22">
      <t>ソウトウ</t>
    </rPh>
    <phoneticPr fontId="9"/>
  </si>
  <si>
    <t>グラスウール
断熱材</t>
    <rPh sb="7" eb="10">
      <t>ダンネツザイ</t>
    </rPh>
    <phoneticPr fontId="2"/>
  </si>
  <si>
    <t>吹付けロックウール</t>
    <rPh sb="0" eb="2">
      <t>フキツ</t>
    </rPh>
    <phoneticPr fontId="9"/>
  </si>
  <si>
    <t>ロックウール断熱材（マット・フェルト）</t>
    <rPh sb="6" eb="9">
      <t>ダンネツザイ</t>
    </rPh>
    <phoneticPr fontId="9"/>
  </si>
  <si>
    <t>ロックウール断熱材（ボード）</t>
    <rPh sb="6" eb="9">
      <t>ダンネツザイ</t>
    </rPh>
    <phoneticPr fontId="9"/>
  </si>
  <si>
    <t>吹込み用ロックウール 25K相当</t>
    <rPh sb="0" eb="2">
      <t>フキコ</t>
    </rPh>
    <rPh sb="3" eb="4">
      <t>ヨウ</t>
    </rPh>
    <rPh sb="14" eb="16">
      <t>ソウトウ</t>
    </rPh>
    <phoneticPr fontId="9"/>
  </si>
  <si>
    <t>吹込み用ロックウール 65K相当</t>
    <rPh sb="0" eb="2">
      <t>フキコ</t>
    </rPh>
    <rPh sb="3" eb="4">
      <t>ヨウ</t>
    </rPh>
    <rPh sb="14" eb="16">
      <t>ソウトウ</t>
    </rPh>
    <phoneticPr fontId="9"/>
  </si>
  <si>
    <t>ロックウール
断熱材</t>
    <rPh sb="7" eb="10">
      <t>ダンネツザイ</t>
    </rPh>
    <phoneticPr fontId="2"/>
  </si>
  <si>
    <t>吹込用セルローズファイバー 25K・45K・55K</t>
    <rPh sb="0" eb="2">
      <t>フキコ</t>
    </rPh>
    <rPh sb="2" eb="3">
      <t>ヨウ</t>
    </rPh>
    <phoneticPr fontId="9"/>
  </si>
  <si>
    <t>セルローズファイバー</t>
    <phoneticPr fontId="2"/>
  </si>
  <si>
    <t>押出法ポリスチレンフォーム保温板 1種</t>
    <rPh sb="0" eb="1">
      <t>オ</t>
    </rPh>
    <rPh sb="1" eb="2">
      <t>ダ</t>
    </rPh>
    <rPh sb="2" eb="3">
      <t>ホウ</t>
    </rPh>
    <rPh sb="13" eb="15">
      <t>ホオン</t>
    </rPh>
    <rPh sb="15" eb="16">
      <t>バン</t>
    </rPh>
    <rPh sb="18" eb="19">
      <t>シュ</t>
    </rPh>
    <phoneticPr fontId="9"/>
  </si>
  <si>
    <t>押出法ポリスチレンフォーム保温板 2種</t>
    <rPh sb="0" eb="1">
      <t>オ</t>
    </rPh>
    <rPh sb="1" eb="2">
      <t>ダ</t>
    </rPh>
    <rPh sb="2" eb="3">
      <t>ホウ</t>
    </rPh>
    <rPh sb="13" eb="15">
      <t>ホオン</t>
    </rPh>
    <rPh sb="15" eb="16">
      <t>バン</t>
    </rPh>
    <rPh sb="18" eb="19">
      <t>シュ</t>
    </rPh>
    <phoneticPr fontId="9"/>
  </si>
  <si>
    <t>押出法ポリスチレンフォーム保温板 3種</t>
    <rPh sb="0" eb="1">
      <t>オ</t>
    </rPh>
    <rPh sb="1" eb="2">
      <t>ダ</t>
    </rPh>
    <rPh sb="2" eb="3">
      <t>ホウ</t>
    </rPh>
    <rPh sb="13" eb="15">
      <t>ホオン</t>
    </rPh>
    <rPh sb="15" eb="16">
      <t>バン</t>
    </rPh>
    <rPh sb="18" eb="19">
      <t>シュ</t>
    </rPh>
    <phoneticPr fontId="9"/>
  </si>
  <si>
    <t>A種ポリエチレンフォーム保温板 1種2号</t>
    <rPh sb="1" eb="2">
      <t>シュ</t>
    </rPh>
    <rPh sb="12" eb="14">
      <t>ホオン</t>
    </rPh>
    <rPh sb="14" eb="15">
      <t>バン</t>
    </rPh>
    <rPh sb="17" eb="18">
      <t>シュ</t>
    </rPh>
    <rPh sb="19" eb="20">
      <t>ゴウ</t>
    </rPh>
    <phoneticPr fontId="9"/>
  </si>
  <si>
    <t>A種ポリエチレンフォーム保温板 2種</t>
    <rPh sb="1" eb="2">
      <t>シュ</t>
    </rPh>
    <rPh sb="12" eb="14">
      <t>ホオン</t>
    </rPh>
    <rPh sb="14" eb="15">
      <t>バン</t>
    </rPh>
    <rPh sb="17" eb="18">
      <t>シュ</t>
    </rPh>
    <phoneticPr fontId="9"/>
  </si>
  <si>
    <t>ビーズ法ポリスチレンフォーム保温板 特号</t>
    <rPh sb="3" eb="4">
      <t>ホウ</t>
    </rPh>
    <rPh sb="14" eb="16">
      <t>ホオン</t>
    </rPh>
    <rPh sb="16" eb="17">
      <t>バン</t>
    </rPh>
    <rPh sb="18" eb="19">
      <t>トク</t>
    </rPh>
    <rPh sb="19" eb="20">
      <t>ゴウ</t>
    </rPh>
    <phoneticPr fontId="9"/>
  </si>
  <si>
    <t>ビーズ法ポリスチレンフォーム保温板 1号</t>
    <rPh sb="3" eb="4">
      <t>ホウ</t>
    </rPh>
    <rPh sb="14" eb="16">
      <t>ホオン</t>
    </rPh>
    <rPh sb="16" eb="17">
      <t>バン</t>
    </rPh>
    <rPh sb="19" eb="20">
      <t>ゴウ</t>
    </rPh>
    <phoneticPr fontId="9"/>
  </si>
  <si>
    <t>ビーズ法ポリスチレンフォーム保温板 2号</t>
    <rPh sb="3" eb="4">
      <t>ホウ</t>
    </rPh>
    <rPh sb="19" eb="20">
      <t>ゴウ</t>
    </rPh>
    <phoneticPr fontId="9"/>
  </si>
  <si>
    <t>ビーズ法ポリスチレンフォーム保温板 3号</t>
    <rPh sb="3" eb="4">
      <t>ホウ</t>
    </rPh>
    <rPh sb="19" eb="20">
      <t>ゴウ</t>
    </rPh>
    <phoneticPr fontId="9"/>
  </si>
  <si>
    <t>ビーズ法ポリスチレンフォーム保温板 4号</t>
    <rPh sb="3" eb="4">
      <t>ホウ</t>
    </rPh>
    <rPh sb="14" eb="16">
      <t>ホオン</t>
    </rPh>
    <rPh sb="16" eb="17">
      <t>バン</t>
    </rPh>
    <rPh sb="19" eb="20">
      <t>ゴウ</t>
    </rPh>
    <phoneticPr fontId="9"/>
  </si>
  <si>
    <t>ポリスチレンフォーム
断熱材</t>
    <rPh sb="11" eb="14">
      <t>ダンネツザイ</t>
    </rPh>
    <phoneticPr fontId="2"/>
  </si>
  <si>
    <t>硬質ウレタンフォーム保温板 2種1号</t>
    <rPh sb="0" eb="2">
      <t>コウシツ</t>
    </rPh>
    <rPh sb="10" eb="12">
      <t>ホオン</t>
    </rPh>
    <rPh sb="12" eb="13">
      <t>バン</t>
    </rPh>
    <rPh sb="15" eb="16">
      <t>シュ</t>
    </rPh>
    <rPh sb="17" eb="18">
      <t>ゴウ</t>
    </rPh>
    <phoneticPr fontId="9"/>
  </si>
  <si>
    <t>硬質ウレタンフォーム保温板 2種2号</t>
    <rPh sb="0" eb="2">
      <t>コウシツ</t>
    </rPh>
    <rPh sb="10" eb="12">
      <t>ホオン</t>
    </rPh>
    <rPh sb="12" eb="13">
      <t>バン</t>
    </rPh>
    <rPh sb="15" eb="16">
      <t>シュ</t>
    </rPh>
    <rPh sb="17" eb="18">
      <t>ゴウ</t>
    </rPh>
    <phoneticPr fontId="9"/>
  </si>
  <si>
    <t>吹付け硬質ウレタンフォーム A種1</t>
    <rPh sb="0" eb="1">
      <t>フ</t>
    </rPh>
    <rPh sb="1" eb="2">
      <t>ツ</t>
    </rPh>
    <rPh sb="3" eb="5">
      <t>コウシツ</t>
    </rPh>
    <rPh sb="15" eb="16">
      <t>シュ</t>
    </rPh>
    <phoneticPr fontId="9"/>
  </si>
  <si>
    <t>吹付け硬質ウレタンフォーム A種3</t>
    <rPh sb="0" eb="1">
      <t>フ</t>
    </rPh>
    <rPh sb="1" eb="2">
      <t>ツ</t>
    </rPh>
    <rPh sb="3" eb="5">
      <t>コウシツ</t>
    </rPh>
    <rPh sb="15" eb="16">
      <t>シュ</t>
    </rPh>
    <phoneticPr fontId="9"/>
  </si>
  <si>
    <t>ウレタンフォーム
断熱材</t>
    <rPh sb="9" eb="12">
      <t>ダンネツザイ</t>
    </rPh>
    <phoneticPr fontId="2"/>
  </si>
  <si>
    <t>フェノールフォーム
断熱材</t>
    <rPh sb="10" eb="13">
      <t>ダンネツザイ</t>
    </rPh>
    <phoneticPr fontId="2"/>
  </si>
  <si>
    <t>中空層</t>
    <rPh sb="0" eb="2">
      <t>チュウクウ</t>
    </rPh>
    <rPh sb="2" eb="3">
      <t>ソウ</t>
    </rPh>
    <phoneticPr fontId="2"/>
  </si>
  <si>
    <t>密閉中空層（熱抵抗m2K/W）</t>
    <rPh sb="0" eb="2">
      <t>ミッペイ</t>
    </rPh>
    <rPh sb="2" eb="4">
      <t>チュウクウ</t>
    </rPh>
    <rPh sb="4" eb="5">
      <t>ソウ</t>
    </rPh>
    <rPh sb="6" eb="7">
      <t>ネツ</t>
    </rPh>
    <rPh sb="7" eb="9">
      <t>テイコウ</t>
    </rPh>
    <phoneticPr fontId="9"/>
  </si>
  <si>
    <t>非密閉中空層（熱抵抗m2K/W）</t>
    <rPh sb="0" eb="1">
      <t>ヒ</t>
    </rPh>
    <rPh sb="1" eb="3">
      <t>ミッペイ</t>
    </rPh>
    <rPh sb="3" eb="5">
      <t>チュウクウ</t>
    </rPh>
    <rPh sb="5" eb="6">
      <t>ソウ</t>
    </rPh>
    <rPh sb="7" eb="8">
      <t>ネツ</t>
    </rPh>
    <rPh sb="8" eb="10">
      <t>テイコウ</t>
    </rPh>
    <phoneticPr fontId="9"/>
  </si>
  <si>
    <t>※出典：平成25年　省エネルギー基準に準拠した算定・判断の方法及び解説　Ⅱ住宅</t>
    <rPh sb="1" eb="3">
      <t>シュッテン</t>
    </rPh>
    <rPh sb="4" eb="6">
      <t>ヘイセイ</t>
    </rPh>
    <rPh sb="8" eb="9">
      <t>ネン</t>
    </rPh>
    <rPh sb="10" eb="11">
      <t>ショウ</t>
    </rPh>
    <rPh sb="16" eb="18">
      <t>キジュン</t>
    </rPh>
    <rPh sb="19" eb="21">
      <t>ジュンキョ</t>
    </rPh>
    <rPh sb="23" eb="25">
      <t>サンテイ</t>
    </rPh>
    <rPh sb="26" eb="28">
      <t>ハンダン</t>
    </rPh>
    <rPh sb="29" eb="31">
      <t>ホウホウ</t>
    </rPh>
    <rPh sb="31" eb="32">
      <t>オヨ</t>
    </rPh>
    <rPh sb="33" eb="35">
      <t>カイセツ</t>
    </rPh>
    <rPh sb="37" eb="39">
      <t>ジュウタク</t>
    </rPh>
    <phoneticPr fontId="2"/>
  </si>
  <si>
    <r>
      <t>室内側熱伝達抵抗
[m</t>
    </r>
    <r>
      <rPr>
        <vertAlign val="superscript"/>
        <sz val="9"/>
        <rFont val="HGPｺﾞｼｯｸM"/>
        <family val="3"/>
        <charset val="128"/>
      </rPr>
      <t>2</t>
    </r>
    <r>
      <rPr>
        <sz val="9"/>
        <rFont val="HGPｺﾞｼｯｸM"/>
        <family val="3"/>
        <charset val="128"/>
      </rPr>
      <t>K/W]</t>
    </r>
    <rPh sb="0" eb="2">
      <t>シツナイ</t>
    </rPh>
    <rPh sb="2" eb="3">
      <t>ガワ</t>
    </rPh>
    <rPh sb="3" eb="6">
      <t>ネツデンタツ</t>
    </rPh>
    <rPh sb="6" eb="8">
      <t>テイコウ</t>
    </rPh>
    <phoneticPr fontId="9"/>
  </si>
  <si>
    <t>外気以外の場合</t>
    <rPh sb="0" eb="2">
      <t>ガイキ</t>
    </rPh>
    <rPh sb="2" eb="4">
      <t>イガイ</t>
    </rPh>
    <rPh sb="5" eb="7">
      <t>バアイ</t>
    </rPh>
    <phoneticPr fontId="2"/>
  </si>
  <si>
    <t>（通気層）</t>
    <rPh sb="1" eb="3">
      <t>ツウキ</t>
    </rPh>
    <rPh sb="3" eb="4">
      <t>ソウ</t>
    </rPh>
    <phoneticPr fontId="2"/>
  </si>
  <si>
    <t>（小屋裏）</t>
    <rPh sb="1" eb="3">
      <t>コヤ</t>
    </rPh>
    <rPh sb="3" eb="4">
      <t>ウラ</t>
    </rPh>
    <phoneticPr fontId="2"/>
  </si>
  <si>
    <t>-</t>
    <phoneticPr fontId="2"/>
  </si>
  <si>
    <t>（床裏）</t>
    <rPh sb="1" eb="2">
      <t>ユカ</t>
    </rPh>
    <rPh sb="2" eb="3">
      <t>ウラ</t>
    </rPh>
    <phoneticPr fontId="2"/>
  </si>
  <si>
    <r>
      <t xml:space="preserve">q </t>
    </r>
    <r>
      <rPr>
        <sz val="8"/>
        <color theme="1"/>
        <rFont val="HGPｺﾞｼｯｸM"/>
        <family val="3"/>
        <charset val="128"/>
      </rPr>
      <t>[W/K]</t>
    </r>
    <phoneticPr fontId="2"/>
  </si>
  <si>
    <r>
      <t>m</t>
    </r>
    <r>
      <rPr>
        <vertAlign val="subscript"/>
        <sz val="10"/>
        <color theme="1"/>
        <rFont val="HGPｺﾞｼｯｸM"/>
        <family val="3"/>
        <charset val="128"/>
      </rPr>
      <t>C</t>
    </r>
    <r>
      <rPr>
        <sz val="10"/>
        <color theme="1"/>
        <rFont val="HGPｺﾞｼｯｸM"/>
        <family val="3"/>
        <charset val="128"/>
      </rPr>
      <t xml:space="preserve"> </t>
    </r>
    <r>
      <rPr>
        <sz val="8"/>
        <color theme="1"/>
        <rFont val="HGPｺﾞｼｯｸM"/>
        <family val="3"/>
        <charset val="128"/>
      </rPr>
      <t>[W/(W/m</t>
    </r>
    <r>
      <rPr>
        <vertAlign val="superscript"/>
        <sz val="8"/>
        <color theme="1"/>
        <rFont val="HGPｺﾞｼｯｸM"/>
        <family val="3"/>
        <charset val="128"/>
      </rPr>
      <t>2</t>
    </r>
    <r>
      <rPr>
        <sz val="8"/>
        <color theme="1"/>
        <rFont val="HGPｺﾞｼｯｸM"/>
        <family val="3"/>
        <charset val="128"/>
      </rPr>
      <t>)]</t>
    </r>
    <phoneticPr fontId="2"/>
  </si>
  <si>
    <r>
      <t>m</t>
    </r>
    <r>
      <rPr>
        <vertAlign val="subscript"/>
        <sz val="10"/>
        <color theme="1"/>
        <rFont val="HGPｺﾞｼｯｸM"/>
        <family val="3"/>
        <charset val="128"/>
      </rPr>
      <t>H</t>
    </r>
    <r>
      <rPr>
        <sz val="10"/>
        <color theme="1"/>
        <rFont val="HGPｺﾞｼｯｸM"/>
        <family val="3"/>
        <charset val="128"/>
      </rPr>
      <t xml:space="preserve"> </t>
    </r>
    <r>
      <rPr>
        <sz val="8"/>
        <color theme="1"/>
        <rFont val="HGPｺﾞｼｯｸM"/>
        <family val="3"/>
        <charset val="128"/>
      </rPr>
      <t>[W/(W/m</t>
    </r>
    <r>
      <rPr>
        <vertAlign val="superscript"/>
        <sz val="8"/>
        <color theme="1"/>
        <rFont val="HGPｺﾞｼｯｸM"/>
        <family val="3"/>
        <charset val="128"/>
      </rPr>
      <t>2</t>
    </r>
    <r>
      <rPr>
        <sz val="8"/>
        <color theme="1"/>
        <rFont val="HGPｺﾞｼｯｸM"/>
        <family val="3"/>
        <charset val="128"/>
      </rPr>
      <t>)]</t>
    </r>
    <phoneticPr fontId="2"/>
  </si>
  <si>
    <r>
      <t>U</t>
    </r>
    <r>
      <rPr>
        <vertAlign val="subscript"/>
        <sz val="10"/>
        <color theme="1"/>
        <rFont val="HGPｺﾞｼｯｸM"/>
        <family val="3"/>
        <charset val="128"/>
      </rPr>
      <t>A</t>
    </r>
    <r>
      <rPr>
        <sz val="8"/>
        <color theme="1"/>
        <rFont val="HGPｺﾞｼｯｸM"/>
        <family val="3"/>
        <charset val="128"/>
      </rPr>
      <t>[W/m</t>
    </r>
    <r>
      <rPr>
        <vertAlign val="superscript"/>
        <sz val="8"/>
        <color theme="1"/>
        <rFont val="HGPｺﾞｼｯｸM"/>
        <family val="3"/>
        <charset val="128"/>
      </rPr>
      <t>2</t>
    </r>
    <r>
      <rPr>
        <sz val="8"/>
        <color theme="1"/>
        <rFont val="HGPｺﾞｼｯｸM"/>
        <family val="3"/>
        <charset val="128"/>
      </rPr>
      <t>K]</t>
    </r>
    <phoneticPr fontId="2"/>
  </si>
  <si>
    <t>・シートに不具合等がありましたら、恐れ入りますが事務局までお知らせください。</t>
    <rPh sb="5" eb="8">
      <t>フグアイ</t>
    </rPh>
    <rPh sb="8" eb="9">
      <t>トウ</t>
    </rPh>
    <rPh sb="17" eb="18">
      <t>オソ</t>
    </rPh>
    <rPh sb="19" eb="20">
      <t>イ</t>
    </rPh>
    <rPh sb="24" eb="27">
      <t>ジムキョク</t>
    </rPh>
    <rPh sb="30" eb="31">
      <t>シ</t>
    </rPh>
    <phoneticPr fontId="2"/>
  </si>
  <si>
    <t>・住宅モデルを以下に示します。各部位の面積はこの住宅モデルの値を使用します。</t>
    <rPh sb="1" eb="3">
      <t>ジュウタク</t>
    </rPh>
    <rPh sb="7" eb="9">
      <t>イカ</t>
    </rPh>
    <rPh sb="10" eb="11">
      <t>シメ</t>
    </rPh>
    <rPh sb="15" eb="18">
      <t>カクブイ</t>
    </rPh>
    <rPh sb="19" eb="21">
      <t>メンセキ</t>
    </rPh>
    <rPh sb="24" eb="26">
      <t>ジュウタク</t>
    </rPh>
    <rPh sb="30" eb="31">
      <t>アタイ</t>
    </rPh>
    <rPh sb="32" eb="34">
      <t>シヨウ</t>
    </rPh>
    <phoneticPr fontId="2"/>
  </si>
  <si>
    <t>2013.10.01版</t>
    <rPh sb="10" eb="11">
      <t>バン</t>
    </rPh>
    <phoneticPr fontId="2"/>
  </si>
  <si>
    <t>平均U値等計算書（面積表・8地域用）</t>
    <rPh sb="0" eb="2">
      <t>ヘイキン</t>
    </rPh>
    <rPh sb="3" eb="4">
      <t>チ</t>
    </rPh>
    <rPh sb="4" eb="5">
      <t>トウ</t>
    </rPh>
    <rPh sb="5" eb="7">
      <t>ケイサン</t>
    </rPh>
    <rPh sb="7" eb="8">
      <t>ショ</t>
    </rPh>
    <rPh sb="9" eb="11">
      <t>メンセキ</t>
    </rPh>
    <rPh sb="11" eb="12">
      <t>ヒョウ</t>
    </rPh>
    <rPh sb="14" eb="17">
      <t>チイキヨウ</t>
    </rPh>
    <phoneticPr fontId="2"/>
  </si>
  <si>
    <t>平均U値等計算書（面積表・7地域用）</t>
    <rPh sb="0" eb="2">
      <t>ヘイキン</t>
    </rPh>
    <rPh sb="3" eb="4">
      <t>チ</t>
    </rPh>
    <rPh sb="4" eb="5">
      <t>トウ</t>
    </rPh>
    <rPh sb="5" eb="7">
      <t>ケイサン</t>
    </rPh>
    <rPh sb="7" eb="8">
      <t>ショ</t>
    </rPh>
    <rPh sb="9" eb="11">
      <t>メンセキ</t>
    </rPh>
    <rPh sb="11" eb="12">
      <t>ヒョウ</t>
    </rPh>
    <rPh sb="14" eb="17">
      <t>チイキヨウ</t>
    </rPh>
    <phoneticPr fontId="2"/>
  </si>
  <si>
    <t>平均U値等計算書（面積表・6地域用）</t>
    <rPh sb="0" eb="2">
      <t>ヘイキン</t>
    </rPh>
    <rPh sb="3" eb="4">
      <t>チ</t>
    </rPh>
    <rPh sb="4" eb="5">
      <t>トウ</t>
    </rPh>
    <rPh sb="5" eb="7">
      <t>ケイサン</t>
    </rPh>
    <rPh sb="7" eb="8">
      <t>ショ</t>
    </rPh>
    <rPh sb="9" eb="11">
      <t>メンセキ</t>
    </rPh>
    <rPh sb="11" eb="12">
      <t>ヒョウ</t>
    </rPh>
    <rPh sb="14" eb="17">
      <t>チイキヨウ</t>
    </rPh>
    <phoneticPr fontId="2"/>
  </si>
  <si>
    <t>・「熱貫流率計算書」を1部と、応募する地域に応じた「面積表」を1部、それぞれ記入・提出して下さい。</t>
    <rPh sb="15" eb="17">
      <t>オウボ</t>
    </rPh>
    <rPh sb="19" eb="21">
      <t>チイキ</t>
    </rPh>
    <rPh sb="22" eb="23">
      <t>オウ</t>
    </rPh>
    <rPh sb="26" eb="28">
      <t>メンセキ</t>
    </rPh>
    <rPh sb="28" eb="29">
      <t>ヒョウ</t>
    </rPh>
    <rPh sb="32" eb="33">
      <t>ブ</t>
    </rPh>
    <rPh sb="38" eb="40">
      <t>キニュウ</t>
    </rPh>
    <rPh sb="41" eb="43">
      <t>テイシュツ</t>
    </rPh>
    <rPh sb="45" eb="46">
      <t>クダ</t>
    </rPh>
    <phoneticPr fontId="2"/>
  </si>
  <si>
    <t>・主要な材料の熱伝導率が、「参考資料」シートに記載されています。</t>
    <rPh sb="1" eb="3">
      <t>シュヨウ</t>
    </rPh>
    <rPh sb="4" eb="6">
      <t>ザイリョウ</t>
    </rPh>
    <rPh sb="7" eb="8">
      <t>ネツ</t>
    </rPh>
    <rPh sb="8" eb="11">
      <t>デンドウリツ</t>
    </rPh>
    <rPh sb="14" eb="16">
      <t>サンコウ</t>
    </rPh>
    <rPh sb="16" eb="18">
      <t>シリョウ</t>
    </rPh>
    <rPh sb="23" eb="25">
      <t>キサイ</t>
    </rPh>
    <phoneticPr fontId="2"/>
  </si>
  <si>
    <t>熱貫流率計算書</t>
    <rPh sb="0" eb="1">
      <t>ネツ</t>
    </rPh>
    <rPh sb="1" eb="3">
      <t>カンリュウ</t>
    </rPh>
    <rPh sb="3" eb="4">
      <t>リツ</t>
    </rPh>
    <rPh sb="4" eb="7">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</si>
</sst>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0_ "/>
    <numFmt numFmtId="178" formatCode="0.0_ "/>
    <numFmt numFmtId="179" formatCode="0.000_);[Red]\(0.000\)"/>
    <numFmt numFmtId="180" formatCode="0.00_);[Red]\(0.00\)"/>
  </numFmts>
  <fonts count="18" x14ac:knownFonts="1">
    <font>
      <sz val="11"/>
      <color theme="1"/>
      <name val="ＭＳ Ｐゴシック"/>
      <family val="2"/>
      <charset val="128"/>
      <scheme val="minor"/>
    </font>
    <font>
      <sz val="10"/>
      <color theme="1"/>
      <name val="HGPｺﾞｼｯｸM"/>
      <family val="3"/>
      <charset val="128"/>
    </font>
    <font>
      <sz val="6"/>
      <name val="ＭＳ Ｐゴシック"/>
      <family val="2"/>
      <charset val="128"/>
      <scheme val="minor"/>
    </font>
    <font>
      <sz val="16"/>
      <color theme="1"/>
      <name val="HGPｺﾞｼｯｸM"/>
      <family val="3"/>
      <charset val="128"/>
    </font>
    <font>
      <sz val="16"/>
      <color theme="1"/>
      <name val="ＭＳ Ｐゴシック"/>
      <family val="2"/>
      <charset val="128"/>
      <scheme val="minor"/>
    </font>
    <font>
      <sz val="10"/>
      <color theme="1"/>
      <name val="ＭＳ Ｐゴシック"/>
      <family val="3"/>
      <charset val="128"/>
      <scheme val="minor"/>
    </font>
    <font>
      <vertAlign val="superscript"/>
      <sz val="10"/>
      <color theme="1"/>
      <name val="HGPｺﾞｼｯｸM"/>
      <family val="3"/>
      <charset val="128"/>
    </font>
    <font>
      <sz val="9"/>
      <color theme="1"/>
      <name val="HGPｺﾞｼｯｸM"/>
      <family val="3"/>
      <charset val="128"/>
    </font>
    <font>
      <sz val="9"/>
      <name val="HGPｺﾞｼｯｸM"/>
      <family val="3"/>
      <charset val="128"/>
    </font>
    <font>
      <sz val="6"/>
      <name val="ＭＳ Ｐゴシック"/>
      <family val="3"/>
      <charset val="128"/>
    </font>
    <font>
      <vertAlign val="superscript"/>
      <sz val="9"/>
      <name val="HGPｺﾞｼｯｸM"/>
      <family val="3"/>
      <charset val="128"/>
    </font>
    <font>
      <sz val="11"/>
      <color theme="1"/>
      <name val="HGPｺﾞｼｯｸM"/>
      <family val="3"/>
      <charset val="128"/>
    </font>
    <font>
      <vertAlign val="subscript"/>
      <sz val="10"/>
      <color theme="1"/>
      <name val="HGPｺﾞｼｯｸM"/>
      <family val="3"/>
      <charset val="128"/>
    </font>
    <font>
      <vertAlign val="superscript"/>
      <sz val="9"/>
      <color theme="1"/>
      <name val="HGPｺﾞｼｯｸM"/>
      <family val="3"/>
      <charset val="128"/>
    </font>
    <font>
      <vertAlign val="subscript"/>
      <sz val="9"/>
      <color theme="1"/>
      <name val="HGPｺﾞｼｯｸM"/>
      <family val="3"/>
      <charset val="128"/>
    </font>
    <font>
      <sz val="9"/>
      <color theme="1"/>
      <name val="ＭＳ Ｐゴシック"/>
      <family val="2"/>
      <charset val="128"/>
      <scheme val="minor"/>
    </font>
    <font>
      <sz val="8"/>
      <color theme="1"/>
      <name val="HGPｺﾞｼｯｸM"/>
      <family val="3"/>
      <charset val="128"/>
    </font>
    <font>
      <vertAlign val="superscript"/>
      <sz val="8"/>
      <color theme="1"/>
      <name val="HGPｺﾞｼｯｸM"/>
      <family val="3"/>
      <charset val="128"/>
    </font>
  </fonts>
  <fills count="8">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rgb="FFFFFFCC"/>
        <bgColor indexed="64"/>
      </patternFill>
    </fill>
    <fill>
      <patternFill patternType="solid">
        <fgColor rgb="FFCCECFF"/>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0" xfId="0" applyFont="1" applyAlignment="1">
      <alignment horizontal="center" vertical="center"/>
    </xf>
    <xf numFmtId="0" fontId="0" fillId="0" borderId="0" xfId="0" applyAlignment="1">
      <alignment horizontal="center" vertical="center"/>
    </xf>
    <xf numFmtId="176" fontId="1" fillId="0" borderId="1" xfId="0" applyNumberFormat="1" applyFont="1" applyBorder="1">
      <alignment vertical="center"/>
    </xf>
    <xf numFmtId="0" fontId="1" fillId="2" borderId="1" xfId="0" applyFont="1" applyFill="1" applyBorder="1" applyAlignment="1">
      <alignment horizontal="center" vertical="center" wrapText="1"/>
    </xf>
    <xf numFmtId="179" fontId="1" fillId="3" borderId="1" xfId="0" applyNumberFormat="1" applyFont="1" applyFill="1" applyBorder="1">
      <alignment vertical="center"/>
    </xf>
    <xf numFmtId="179" fontId="1" fillId="3" borderId="2" xfId="0" applyNumberFormat="1" applyFont="1" applyFill="1" applyBorder="1">
      <alignment vertical="center"/>
    </xf>
    <xf numFmtId="0" fontId="3" fillId="0" borderId="0" xfId="0" applyFont="1">
      <alignment vertical="center"/>
    </xf>
    <xf numFmtId="0" fontId="4" fillId="0" borderId="0" xfId="0" applyFont="1">
      <alignment vertical="center"/>
    </xf>
    <xf numFmtId="178" fontId="1" fillId="3" borderId="1" xfId="0" applyNumberFormat="1" applyFont="1" applyFill="1" applyBorder="1">
      <alignment vertical="center"/>
    </xf>
    <xf numFmtId="177" fontId="1" fillId="3" borderId="1" xfId="0" applyNumberFormat="1" applyFont="1" applyFill="1" applyBorder="1">
      <alignment vertical="center"/>
    </xf>
    <xf numFmtId="178" fontId="1" fillId="0" borderId="1" xfId="0" applyNumberFormat="1" applyFont="1" applyFill="1" applyBorder="1">
      <alignment vertical="center"/>
    </xf>
    <xf numFmtId="177" fontId="1" fillId="0" borderId="1" xfId="0" applyNumberFormat="1" applyFont="1" applyFill="1" applyBorder="1">
      <alignment vertical="center"/>
    </xf>
    <xf numFmtId="0" fontId="1" fillId="3" borderId="1" xfId="0" applyFont="1" applyFill="1" applyBorder="1">
      <alignment vertical="center"/>
    </xf>
    <xf numFmtId="0" fontId="7" fillId="0" borderId="0" xfId="0" applyFont="1">
      <alignment vertical="center"/>
    </xf>
    <xf numFmtId="0" fontId="8" fillId="4" borderId="1" xfId="0" applyFont="1" applyFill="1" applyBorder="1" applyAlignment="1">
      <alignment horizontal="center" vertical="center" wrapText="1"/>
    </xf>
    <xf numFmtId="177" fontId="8" fillId="0" borderId="1" xfId="0" applyNumberFormat="1" applyFont="1" applyFill="1" applyBorder="1">
      <alignment vertical="center"/>
    </xf>
    <xf numFmtId="0" fontId="11" fillId="0" borderId="0" xfId="0" applyFont="1">
      <alignment vertical="center"/>
    </xf>
    <xf numFmtId="0" fontId="8" fillId="0" borderId="0" xfId="0" applyFont="1" applyFill="1" applyBorder="1">
      <alignment vertical="center"/>
    </xf>
    <xf numFmtId="177" fontId="8" fillId="0" borderId="0" xfId="0" applyNumberFormat="1" applyFont="1" applyFill="1" applyBorder="1">
      <alignment vertical="center"/>
    </xf>
    <xf numFmtId="177" fontId="8" fillId="5" borderId="1" xfId="0" applyNumberFormat="1" applyFont="1" applyFill="1" applyBorder="1">
      <alignment vertical="center"/>
    </xf>
    <xf numFmtId="177" fontId="8" fillId="0" borderId="0" xfId="0" applyNumberFormat="1" applyFont="1" applyFill="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lignment vertical="center"/>
    </xf>
    <xf numFmtId="0" fontId="1" fillId="0" borderId="0"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1" fillId="0" borderId="1" xfId="0" applyFont="1" applyBorder="1">
      <alignment vertical="center"/>
    </xf>
    <xf numFmtId="0" fontId="1" fillId="0" borderId="2" xfId="0" applyFont="1" applyBorder="1">
      <alignment vertical="center"/>
    </xf>
    <xf numFmtId="176" fontId="1" fillId="0" borderId="1" xfId="0" applyNumberFormat="1" applyFont="1" applyFill="1" applyBorder="1">
      <alignment vertical="center"/>
    </xf>
    <xf numFmtId="0" fontId="1" fillId="0" borderId="0" xfId="0" applyFont="1" applyFill="1">
      <alignment vertical="center"/>
    </xf>
    <xf numFmtId="178" fontId="1" fillId="0" borderId="2" xfId="0" applyNumberFormat="1" applyFont="1" applyFill="1" applyBorder="1">
      <alignment vertical="center"/>
    </xf>
    <xf numFmtId="177" fontId="1" fillId="0" borderId="2" xfId="0" applyNumberFormat="1" applyFont="1" applyFill="1" applyBorder="1">
      <alignment vertical="center"/>
    </xf>
    <xf numFmtId="177" fontId="1" fillId="0" borderId="0" xfId="0" applyNumberFormat="1" applyFont="1" applyFill="1" applyBorder="1">
      <alignment vertical="center"/>
    </xf>
    <xf numFmtId="180" fontId="1" fillId="3" borderId="1" xfId="0" applyNumberFormat="1" applyFont="1" applyFill="1" applyBorder="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80" fontId="1" fillId="3" borderId="2" xfId="0" applyNumberFormat="1" applyFont="1" applyFill="1" applyBorder="1">
      <alignment vertical="center"/>
    </xf>
    <xf numFmtId="176" fontId="1" fillId="6" borderId="3" xfId="0" applyNumberFormat="1" applyFont="1" applyFill="1" applyBorder="1">
      <alignment vertical="center"/>
    </xf>
    <xf numFmtId="177" fontId="1" fillId="6" borderId="3" xfId="0" applyNumberFormat="1" applyFont="1" applyFill="1" applyBorder="1">
      <alignment vertical="center"/>
    </xf>
    <xf numFmtId="176" fontId="1" fillId="6" borderId="18" xfId="0" applyNumberFormat="1" applyFont="1" applyFill="1" applyBorder="1">
      <alignment vertical="center"/>
    </xf>
    <xf numFmtId="176" fontId="1" fillId="6" borderId="1" xfId="0" applyNumberFormat="1" applyFont="1" applyFill="1" applyBorder="1">
      <alignment vertical="center"/>
    </xf>
    <xf numFmtId="176" fontId="1" fillId="3" borderId="1" xfId="0" applyNumberFormat="1" applyFont="1" applyFill="1" applyBorder="1">
      <alignment vertical="center"/>
    </xf>
    <xf numFmtId="176" fontId="1" fillId="3" borderId="3" xfId="0" applyNumberFormat="1" applyFont="1" applyFill="1" applyBorder="1">
      <alignment vertical="center"/>
    </xf>
    <xf numFmtId="0" fontId="1" fillId="0" borderId="10" xfId="0" applyFont="1" applyBorder="1">
      <alignment vertical="center"/>
    </xf>
    <xf numFmtId="176" fontId="1" fillId="6" borderId="10" xfId="0" applyNumberFormat="1" applyFont="1" applyFill="1" applyBorder="1">
      <alignment vertical="center"/>
    </xf>
    <xf numFmtId="176" fontId="1" fillId="6" borderId="2" xfId="0" applyNumberFormat="1" applyFont="1" applyFill="1" applyBorder="1">
      <alignment vertical="center"/>
    </xf>
    <xf numFmtId="177" fontId="1" fillId="6" borderId="2" xfId="0" applyNumberFormat="1" applyFont="1" applyFill="1" applyBorder="1">
      <alignment vertical="center"/>
    </xf>
    <xf numFmtId="178" fontId="1" fillId="3" borderId="2" xfId="0" applyNumberFormat="1" applyFont="1" applyFill="1" applyBorder="1">
      <alignment vertical="center"/>
    </xf>
    <xf numFmtId="177" fontId="1" fillId="3" borderId="2" xfId="0" applyNumberFormat="1" applyFont="1" applyFill="1" applyBorder="1">
      <alignment vertical="center"/>
    </xf>
    <xf numFmtId="0" fontId="1" fillId="0" borderId="1" xfId="0" applyFont="1" applyFill="1" applyBorder="1">
      <alignment vertical="center"/>
    </xf>
    <xf numFmtId="177" fontId="1" fillId="0" borderId="10" xfId="0" applyNumberFormat="1" applyFont="1" applyFill="1" applyBorder="1">
      <alignment vertical="center"/>
    </xf>
    <xf numFmtId="0" fontId="1" fillId="0" borderId="2" xfId="0" applyFont="1" applyFill="1" applyBorder="1">
      <alignment vertical="center"/>
    </xf>
    <xf numFmtId="0" fontId="1" fillId="2" borderId="1" xfId="0" applyFont="1" applyFill="1" applyBorder="1" applyAlignment="1">
      <alignment horizontal="left" vertical="center"/>
    </xf>
    <xf numFmtId="0" fontId="1" fillId="5" borderId="1" xfId="0" applyFont="1" applyFill="1" applyBorder="1">
      <alignment vertical="center"/>
    </xf>
    <xf numFmtId="0" fontId="1" fillId="5" borderId="2" xfId="0" applyFont="1" applyFill="1" applyBorder="1">
      <alignment vertical="center"/>
    </xf>
    <xf numFmtId="176" fontId="1" fillId="0" borderId="0" xfId="0" applyNumberFormat="1" applyFont="1" applyFill="1">
      <alignment vertical="center"/>
    </xf>
    <xf numFmtId="0" fontId="15" fillId="0" borderId="0" xfId="0" applyFont="1">
      <alignment vertical="center"/>
    </xf>
    <xf numFmtId="177" fontId="1" fillId="6" borderId="12" xfId="0" applyNumberFormat="1" applyFont="1" applyFill="1" applyBorder="1">
      <alignment vertical="center"/>
    </xf>
    <xf numFmtId="0" fontId="1" fillId="0" borderId="0" xfId="0" applyFont="1">
      <alignment vertical="center"/>
    </xf>
    <xf numFmtId="177" fontId="1" fillId="6" borderId="1" xfId="0" applyNumberFormat="1" applyFont="1" applyFill="1" applyBorder="1">
      <alignment vertical="center"/>
    </xf>
    <xf numFmtId="178" fontId="1" fillId="6" borderId="1" xfId="0" applyNumberFormat="1" applyFont="1" applyFill="1" applyBorder="1">
      <alignment vertical="center"/>
    </xf>
    <xf numFmtId="178" fontId="1" fillId="6" borderId="2" xfId="0" applyNumberFormat="1" applyFont="1" applyFill="1" applyBorder="1">
      <alignment vertical="center"/>
    </xf>
    <xf numFmtId="0" fontId="1" fillId="6" borderId="0" xfId="0" applyFont="1" applyFill="1">
      <alignment vertical="center"/>
    </xf>
    <xf numFmtId="177" fontId="1" fillId="6" borderId="21" xfId="0" applyNumberFormat="1" applyFont="1" applyFill="1" applyBorder="1">
      <alignment vertical="center"/>
    </xf>
    <xf numFmtId="0" fontId="1" fillId="0" borderId="3" xfId="0" applyFont="1" applyFill="1" applyBorder="1" applyAlignment="1">
      <alignment horizontal="center" vertical="center"/>
    </xf>
    <xf numFmtId="176" fontId="8" fillId="0" borderId="1" xfId="0" applyNumberFormat="1" applyFont="1" applyFill="1" applyBorder="1">
      <alignment vertical="center"/>
    </xf>
    <xf numFmtId="180" fontId="8" fillId="0" borderId="1" xfId="0" applyNumberFormat="1" applyFont="1" applyFill="1" applyBorder="1">
      <alignment vertical="center"/>
    </xf>
    <xf numFmtId="0" fontId="7" fillId="0" borderId="1" xfId="0" applyFont="1" applyBorder="1" applyAlignment="1">
      <alignment horizontal="center" vertical="center" wrapText="1"/>
    </xf>
    <xf numFmtId="180" fontId="8" fillId="5" borderId="1" xfId="0" applyNumberFormat="1" applyFont="1" applyFill="1" applyBorder="1">
      <alignment vertical="center"/>
    </xf>
    <xf numFmtId="179" fontId="8" fillId="5" borderId="1" xfId="0" applyNumberFormat="1" applyFont="1" applyFill="1" applyBorder="1">
      <alignment vertical="center"/>
    </xf>
    <xf numFmtId="176" fontId="8" fillId="5" borderId="1" xfId="0" applyNumberFormat="1" applyFont="1" applyFill="1" applyBorder="1">
      <alignment vertical="center"/>
    </xf>
    <xf numFmtId="176" fontId="8" fillId="7" borderId="12" xfId="0" applyNumberFormat="1" applyFont="1" applyFill="1" applyBorder="1" applyAlignment="1">
      <alignment horizontal="center" vertical="center"/>
    </xf>
    <xf numFmtId="176" fontId="8" fillId="7" borderId="3"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0" fontId="1" fillId="0" borderId="0" xfId="0" applyFont="1">
      <alignment vertical="center"/>
    </xf>
    <xf numFmtId="0" fontId="1" fillId="3" borderId="1" xfId="0" applyFont="1" applyFill="1" applyBorder="1">
      <alignment vertical="center"/>
    </xf>
    <xf numFmtId="0" fontId="1" fillId="2" borderId="1" xfId="0" applyFont="1" applyFill="1" applyBorder="1">
      <alignment vertical="center"/>
    </xf>
    <xf numFmtId="177" fontId="1" fillId="6" borderId="1" xfId="0" applyNumberFormat="1" applyFont="1" applyFill="1" applyBorder="1">
      <alignmen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3" xfId="0" applyFont="1" applyFill="1" applyBorder="1" applyAlignment="1">
      <alignment vertical="center" wrapText="1"/>
    </xf>
    <xf numFmtId="0" fontId="1" fillId="2" borderId="14" xfId="0" applyFont="1" applyFill="1" applyBorder="1">
      <alignment vertical="center"/>
    </xf>
    <xf numFmtId="0" fontId="1" fillId="2" borderId="15" xfId="0" applyFont="1" applyFill="1" applyBorder="1">
      <alignment vertical="center"/>
    </xf>
    <xf numFmtId="0" fontId="1" fillId="2" borderId="0" xfId="0" applyFont="1" applyFill="1" applyBorder="1">
      <alignment vertical="center"/>
    </xf>
    <xf numFmtId="0" fontId="1" fillId="2" borderId="8" xfId="0" applyFont="1" applyFill="1" applyBorder="1">
      <alignment vertical="center"/>
    </xf>
    <xf numFmtId="0" fontId="1" fillId="2" borderId="20" xfId="0" applyFont="1" applyFill="1" applyBorder="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shrinkToFit="1"/>
    </xf>
    <xf numFmtId="0" fontId="1" fillId="2" borderId="3" xfId="0" applyFont="1" applyFill="1" applyBorder="1" applyAlignment="1">
      <alignment horizontal="center" vertical="center"/>
    </xf>
    <xf numFmtId="0" fontId="1" fillId="3" borderId="2" xfId="0" applyFont="1" applyFill="1" applyBorder="1">
      <alignment vertical="center"/>
    </xf>
    <xf numFmtId="0" fontId="1" fillId="2" borderId="4" xfId="0" applyFont="1" applyFill="1" applyBorder="1" applyAlignment="1">
      <alignment horizontal="left" vertical="center" shrinkToFit="1"/>
    </xf>
    <xf numFmtId="0" fontId="1" fillId="2" borderId="17"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4" xfId="0" applyFont="1" applyFill="1" applyBorder="1">
      <alignment vertical="center"/>
    </xf>
    <xf numFmtId="0" fontId="1" fillId="2" borderId="17" xfId="0" applyFont="1" applyFill="1" applyBorder="1">
      <alignment vertical="center"/>
    </xf>
    <xf numFmtId="0" fontId="1" fillId="2" borderId="5" xfId="0" applyFont="1" applyFill="1" applyBorder="1">
      <alignment vertical="center"/>
    </xf>
    <xf numFmtId="0" fontId="1" fillId="2" borderId="14" xfId="0" applyFont="1" applyFill="1" applyBorder="1" applyAlignment="1">
      <alignment vertical="center" wrapText="1"/>
    </xf>
    <xf numFmtId="0" fontId="1" fillId="2" borderId="11" xfId="0" applyFont="1" applyFill="1" applyBorder="1" applyAlignment="1">
      <alignment vertical="center" wrapText="1"/>
    </xf>
    <xf numFmtId="0" fontId="1" fillId="2" borderId="15" xfId="0" applyFont="1" applyFill="1" applyBorder="1" applyAlignment="1">
      <alignment vertical="center" wrapText="1"/>
    </xf>
    <xf numFmtId="0" fontId="1" fillId="2" borderId="0" xfId="0" applyFont="1" applyFill="1" applyBorder="1" applyAlignment="1">
      <alignment vertical="center" wrapText="1"/>
    </xf>
    <xf numFmtId="0" fontId="1" fillId="2" borderId="16" xfId="0" applyFont="1" applyFill="1" applyBorder="1" applyAlignment="1">
      <alignment vertical="center" wrapText="1"/>
    </xf>
    <xf numFmtId="0" fontId="1" fillId="2" borderId="8" xfId="0" applyFont="1" applyFill="1" applyBorder="1" applyAlignment="1">
      <alignment vertical="center" wrapText="1"/>
    </xf>
    <xf numFmtId="0" fontId="1" fillId="2" borderId="20" xfId="0" applyFont="1" applyFill="1" applyBorder="1" applyAlignment="1">
      <alignment vertical="center" wrapText="1"/>
    </xf>
    <xf numFmtId="0" fontId="1" fillId="2" borderId="9" xfId="0" applyFont="1" applyFill="1" applyBorder="1" applyAlignment="1">
      <alignment vertical="center" wrapText="1"/>
    </xf>
    <xf numFmtId="177" fontId="1" fillId="6" borderId="4" xfId="0" applyNumberFormat="1" applyFont="1" applyFill="1" applyBorder="1">
      <alignment vertical="center"/>
    </xf>
    <xf numFmtId="177" fontId="1" fillId="6" borderId="17" xfId="0" applyNumberFormat="1" applyFont="1" applyFill="1" applyBorder="1">
      <alignment vertical="center"/>
    </xf>
    <xf numFmtId="177" fontId="1" fillId="6" borderId="5" xfId="0" applyNumberFormat="1" applyFont="1" applyFill="1" applyBorder="1">
      <alignment vertical="center"/>
    </xf>
    <xf numFmtId="0" fontId="1" fillId="0" borderId="0" xfId="0" applyFont="1">
      <alignment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1" xfId="0" applyFont="1" applyBorder="1">
      <alignment vertical="center"/>
    </xf>
    <xf numFmtId="0" fontId="1" fillId="0" borderId="2" xfId="0" applyFont="1" applyBorder="1">
      <alignment vertical="center"/>
    </xf>
    <xf numFmtId="0" fontId="1" fillId="2" borderId="4" xfId="0" applyFont="1" applyFill="1" applyBorder="1" applyAlignment="1">
      <alignment horizontal="left" vertical="center"/>
    </xf>
    <xf numFmtId="0" fontId="1" fillId="2" borderId="17" xfId="0" applyFont="1" applyFill="1" applyBorder="1" applyAlignment="1">
      <alignment horizontal="left" vertical="center"/>
    </xf>
    <xf numFmtId="0" fontId="1" fillId="2" borderId="5" xfId="0" applyFont="1" applyFill="1" applyBorder="1" applyAlignment="1">
      <alignment horizontal="left" vertical="center"/>
    </xf>
    <xf numFmtId="0" fontId="1" fillId="0"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6" xfId="0" applyFont="1" applyBorder="1">
      <alignment vertical="center"/>
    </xf>
    <xf numFmtId="0" fontId="1" fillId="0" borderId="7" xfId="0" applyFont="1" applyBorder="1">
      <alignment vertical="center"/>
    </xf>
    <xf numFmtId="0" fontId="1" fillId="0" borderId="17" xfId="0" applyFont="1" applyBorder="1">
      <alignment vertical="center"/>
    </xf>
    <xf numFmtId="0" fontId="1" fillId="0" borderId="19" xfId="0" applyFont="1" applyBorder="1">
      <alignment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4" xfId="0" applyFont="1" applyFill="1" applyBorder="1">
      <alignment vertical="center"/>
    </xf>
    <xf numFmtId="0" fontId="8" fillId="0" borderId="5" xfId="0" applyFont="1" applyFill="1" applyBorder="1">
      <alignment vertical="center"/>
    </xf>
    <xf numFmtId="0" fontId="8" fillId="5" borderId="4" xfId="0" applyFont="1" applyFill="1" applyBorder="1">
      <alignment vertical="center"/>
    </xf>
    <xf numFmtId="0" fontId="8" fillId="5" borderId="5" xfId="0" applyFont="1" applyFill="1" applyBorder="1">
      <alignment vertical="center"/>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176" fontId="8" fillId="0" borderId="18"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176" fontId="8" fillId="0" borderId="13"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0" fontId="8" fillId="4" borderId="1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98</xdr:row>
      <xdr:rowOff>95250</xdr:rowOff>
    </xdr:from>
    <xdr:to>
      <xdr:col>7</xdr:col>
      <xdr:colOff>18750</xdr:colOff>
      <xdr:row>107</xdr:row>
      <xdr:rowOff>22200</xdr:rowOff>
    </xdr:to>
    <xdr:pic>
      <xdr:nvPicPr>
        <xdr:cNvPr id="1024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0100" y="18821400"/>
          <a:ext cx="3771600" cy="1470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15</xdr:row>
      <xdr:rowOff>0</xdr:rowOff>
    </xdr:from>
    <xdr:to>
      <xdr:col>10</xdr:col>
      <xdr:colOff>488608</xdr:colOff>
      <xdr:row>33</xdr:row>
      <xdr:rowOff>81900</xdr:rowOff>
    </xdr:to>
    <xdr:pic>
      <xdr:nvPicPr>
        <xdr:cNvPr id="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85726" y="2781300"/>
          <a:ext cx="5822607" cy="3168000"/>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197208</xdr:colOff>
      <xdr:row>52</xdr:row>
      <xdr:rowOff>153900</xdr:rowOff>
    </xdr:to>
    <xdr:pic>
      <xdr:nvPicPr>
        <xdr:cNvPr id="5"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85725" y="6038850"/>
          <a:ext cx="4388208" cy="324000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15</xdr:row>
      <xdr:rowOff>0</xdr:rowOff>
    </xdr:from>
    <xdr:to>
      <xdr:col>10</xdr:col>
      <xdr:colOff>488608</xdr:colOff>
      <xdr:row>33</xdr:row>
      <xdr:rowOff>81900</xdr:rowOff>
    </xdr:to>
    <xdr:pic>
      <xdr:nvPicPr>
        <xdr:cNvPr id="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85726" y="2781300"/>
          <a:ext cx="5822607" cy="3168000"/>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197208</xdr:colOff>
      <xdr:row>52</xdr:row>
      <xdr:rowOff>153900</xdr:rowOff>
    </xdr:to>
    <xdr:pic>
      <xdr:nvPicPr>
        <xdr:cNvPr id="5"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85725" y="6038850"/>
          <a:ext cx="4388208" cy="32400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14</xdr:row>
      <xdr:rowOff>161925</xdr:rowOff>
    </xdr:from>
    <xdr:to>
      <xdr:col>10</xdr:col>
      <xdr:colOff>476250</xdr:colOff>
      <xdr:row>33</xdr:row>
      <xdr:rowOff>43682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2590800"/>
          <a:ext cx="5810250" cy="3139307"/>
        </a:xfrm>
        <a:prstGeom prst="rect">
          <a:avLst/>
        </a:prstGeom>
        <a:noFill/>
        <a:ln w="1">
          <a:noFill/>
          <a:miter lim="800000"/>
          <a:headEnd/>
          <a:tailEnd type="none" w="med" len="med"/>
        </a:ln>
        <a:effectLst/>
      </xdr:spPr>
    </xdr:pic>
    <xdr:clientData/>
  </xdr:twoCellAnchor>
  <xdr:twoCellAnchor editAs="oneCell">
    <xdr:from>
      <xdr:col>1</xdr:col>
      <xdr:colOff>0</xdr:colOff>
      <xdr:row>34</xdr:row>
      <xdr:rowOff>0</xdr:rowOff>
    </xdr:from>
    <xdr:to>
      <xdr:col>8</xdr:col>
      <xdr:colOff>429000</xdr:colOff>
      <xdr:row>52</xdr:row>
      <xdr:rowOff>151043</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5725" y="5857875"/>
          <a:ext cx="4620000" cy="323714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20"/>
  <sheetViews>
    <sheetView tabSelected="1" view="pageBreakPreview" zoomScaleNormal="100" zoomScaleSheetLayoutView="100" workbookViewId="0">
      <selection activeCell="K5" sqref="K5"/>
    </sheetView>
  </sheetViews>
  <sheetFormatPr defaultRowHeight="13.5" x14ac:dyDescent="0.15"/>
  <cols>
    <col min="1" max="1" width="1.25" style="1" customWidth="1"/>
    <col min="2" max="2" width="9" style="1"/>
    <col min="3" max="3" width="15.25" style="1" customWidth="1"/>
    <col min="4" max="4" width="7.25" style="1" customWidth="1"/>
    <col min="5" max="5" width="9" style="1" customWidth="1"/>
    <col min="6" max="9" width="9" style="1"/>
    <col min="10" max="10" width="11" customWidth="1"/>
  </cols>
  <sheetData>
    <row r="1" spans="1:14" s="10" customFormat="1" ht="18.75" x14ac:dyDescent="0.15">
      <c r="A1" s="1"/>
      <c r="B1" s="9" t="s">
        <v>349</v>
      </c>
      <c r="C1" s="9"/>
      <c r="D1" s="9"/>
      <c r="E1" s="9"/>
      <c r="F1" s="9"/>
      <c r="G1" s="1"/>
      <c r="H1" s="1"/>
      <c r="I1" s="78" t="s">
        <v>343</v>
      </c>
      <c r="J1" s="9"/>
      <c r="K1" s="9"/>
      <c r="L1" s="9"/>
      <c r="M1" s="9"/>
      <c r="N1" s="9"/>
    </row>
    <row r="2" spans="1:14" s="10" customFormat="1" ht="18.75" x14ac:dyDescent="0.15">
      <c r="A2" s="1"/>
      <c r="F2" s="114" t="s">
        <v>249</v>
      </c>
      <c r="G2" s="114"/>
      <c r="H2" s="114"/>
      <c r="I2" s="114"/>
      <c r="J2" s="114"/>
      <c r="K2" s="9"/>
      <c r="L2" s="9"/>
      <c r="M2" s="9"/>
      <c r="N2" s="9"/>
    </row>
    <row r="3" spans="1:14" s="10" customFormat="1" ht="18.75" x14ac:dyDescent="0.15">
      <c r="A3" s="1"/>
      <c r="F3" s="114" t="s">
        <v>250</v>
      </c>
      <c r="G3" s="114"/>
      <c r="H3" s="114"/>
      <c r="I3" s="114"/>
      <c r="J3" s="114"/>
      <c r="K3" s="9"/>
      <c r="L3" s="9"/>
      <c r="M3" s="9"/>
      <c r="N3" s="9"/>
    </row>
    <row r="4" spans="1:14" x14ac:dyDescent="0.15">
      <c r="A4" s="1" t="s">
        <v>251</v>
      </c>
      <c r="J4" s="1"/>
      <c r="K4" s="1"/>
      <c r="L4" s="1"/>
      <c r="M4" s="1"/>
    </row>
    <row r="5" spans="1:14" x14ac:dyDescent="0.15">
      <c r="A5" s="1" t="s">
        <v>248</v>
      </c>
    </row>
    <row r="6" spans="1:14" x14ac:dyDescent="0.15">
      <c r="A6" s="1" t="s">
        <v>252</v>
      </c>
    </row>
    <row r="7" spans="1:14" x14ac:dyDescent="0.15">
      <c r="A7" s="78" t="s">
        <v>348</v>
      </c>
    </row>
    <row r="8" spans="1:14" x14ac:dyDescent="0.15">
      <c r="A8" s="1" t="s">
        <v>194</v>
      </c>
    </row>
    <row r="9" spans="1:14" x14ac:dyDescent="0.15">
      <c r="A9" s="1" t="s">
        <v>195</v>
      </c>
      <c r="J9" s="1"/>
      <c r="K9" s="1"/>
      <c r="L9" s="1"/>
      <c r="M9" s="1"/>
      <c r="N9" s="1"/>
    </row>
    <row r="10" spans="1:14" x14ac:dyDescent="0.15">
      <c r="A10" s="1" t="s">
        <v>196</v>
      </c>
    </row>
    <row r="11" spans="1:14" x14ac:dyDescent="0.15">
      <c r="A11" s="1" t="s">
        <v>240</v>
      </c>
    </row>
    <row r="12" spans="1:14" x14ac:dyDescent="0.15">
      <c r="A12" s="1" t="s">
        <v>85</v>
      </c>
    </row>
    <row r="13" spans="1:14" x14ac:dyDescent="0.15">
      <c r="A13" s="1" t="s">
        <v>247</v>
      </c>
    </row>
    <row r="14" spans="1:14" ht="30" customHeight="1" x14ac:dyDescent="0.15">
      <c r="B14" s="1" t="s">
        <v>47</v>
      </c>
      <c r="F14" s="6" t="s">
        <v>162</v>
      </c>
      <c r="G14" s="6" t="s">
        <v>163</v>
      </c>
      <c r="H14" s="6" t="s">
        <v>166</v>
      </c>
      <c r="I14" s="6" t="s">
        <v>169</v>
      </c>
    </row>
    <row r="15" spans="1:14" ht="13.5" customHeight="1" x14ac:dyDescent="0.15">
      <c r="E15" s="6" t="s">
        <v>164</v>
      </c>
      <c r="F15" s="32">
        <v>0.83</v>
      </c>
      <c r="G15" s="32">
        <v>0.17</v>
      </c>
      <c r="H15" s="5">
        <v>0</v>
      </c>
      <c r="I15" s="5">
        <v>0</v>
      </c>
    </row>
    <row r="16" spans="1:14" ht="30" customHeight="1" x14ac:dyDescent="0.15">
      <c r="B16" s="93" t="s">
        <v>42</v>
      </c>
      <c r="C16" s="93"/>
      <c r="D16" s="6" t="s">
        <v>40</v>
      </c>
      <c r="E16" s="6" t="s">
        <v>41</v>
      </c>
      <c r="F16" s="38" t="s">
        <v>165</v>
      </c>
      <c r="G16" s="38" t="s">
        <v>165</v>
      </c>
      <c r="H16" s="38" t="s">
        <v>165</v>
      </c>
      <c r="I16" s="38" t="s">
        <v>165</v>
      </c>
    </row>
    <row r="17" spans="2:9" x14ac:dyDescent="0.15">
      <c r="B17" s="115" t="s">
        <v>54</v>
      </c>
      <c r="C17" s="116"/>
      <c r="D17" s="13"/>
      <c r="E17" s="14"/>
      <c r="F17" s="14">
        <v>0.11</v>
      </c>
      <c r="G17" s="14">
        <v>0.11</v>
      </c>
      <c r="H17" s="53"/>
      <c r="I17" s="53"/>
    </row>
    <row r="18" spans="2:9" x14ac:dyDescent="0.15">
      <c r="B18" s="117" t="s">
        <v>43</v>
      </c>
      <c r="C18" s="117"/>
      <c r="D18" s="13">
        <v>12</v>
      </c>
      <c r="E18" s="14">
        <v>0.16</v>
      </c>
      <c r="F18" s="14">
        <f>$D18/1000/$E18</f>
        <v>7.4999999999999997E-2</v>
      </c>
      <c r="G18" s="14">
        <f>$D18/1000/$E18</f>
        <v>7.4999999999999997E-2</v>
      </c>
      <c r="H18" s="53"/>
      <c r="I18" s="53"/>
    </row>
    <row r="19" spans="2:9" x14ac:dyDescent="0.15">
      <c r="B19" s="117" t="s">
        <v>44</v>
      </c>
      <c r="C19" s="117"/>
      <c r="D19" s="13">
        <v>100</v>
      </c>
      <c r="E19" s="14">
        <v>4.4999999999999998E-2</v>
      </c>
      <c r="F19" s="14">
        <f>$D19/1000/$E19</f>
        <v>2.2222222222222223</v>
      </c>
      <c r="G19" s="54"/>
      <c r="H19" s="53"/>
      <c r="I19" s="53"/>
    </row>
    <row r="20" spans="2:9" x14ac:dyDescent="0.15">
      <c r="B20" s="117" t="s">
        <v>170</v>
      </c>
      <c r="C20" s="117"/>
      <c r="D20" s="13">
        <v>100</v>
      </c>
      <c r="E20" s="14">
        <v>0.12</v>
      </c>
      <c r="F20" s="54"/>
      <c r="G20" s="14">
        <f>$D20/1000/$E20</f>
        <v>0.83333333333333337</v>
      </c>
      <c r="H20" s="53"/>
      <c r="I20" s="53"/>
    </row>
    <row r="21" spans="2:9" x14ac:dyDescent="0.15">
      <c r="B21" s="117" t="s">
        <v>46</v>
      </c>
      <c r="C21" s="117"/>
      <c r="D21" s="13">
        <v>12.5</v>
      </c>
      <c r="E21" s="14">
        <v>0.22</v>
      </c>
      <c r="F21" s="14">
        <f>$D21/1000/$E21</f>
        <v>5.6818181818181823E-2</v>
      </c>
      <c r="G21" s="14">
        <f>$D21/1000/$E21</f>
        <v>5.6818181818181823E-2</v>
      </c>
      <c r="H21" s="53"/>
      <c r="I21" s="53"/>
    </row>
    <row r="22" spans="2:9" ht="14.25" thickBot="1" x14ac:dyDescent="0.2">
      <c r="B22" s="118" t="s">
        <v>45</v>
      </c>
      <c r="C22" s="118"/>
      <c r="D22" s="34"/>
      <c r="E22" s="35"/>
      <c r="F22" s="35">
        <v>0.11</v>
      </c>
      <c r="G22" s="35">
        <v>0.11</v>
      </c>
      <c r="H22" s="55"/>
      <c r="I22" s="55"/>
    </row>
    <row r="23" spans="2:9" ht="14.25" thickTop="1" x14ac:dyDescent="0.15">
      <c r="B23" s="95" t="s">
        <v>167</v>
      </c>
      <c r="C23" s="95"/>
      <c r="D23" s="95"/>
      <c r="E23" s="95"/>
      <c r="F23" s="42">
        <f>SUM(F17:F22)</f>
        <v>2.5740404040404039</v>
      </c>
      <c r="G23" s="42">
        <f>SUM(G17:G22)</f>
        <v>1.1851515151515153</v>
      </c>
      <c r="H23" s="42">
        <f>SUM(H17:H22)</f>
        <v>0</v>
      </c>
      <c r="I23" s="42">
        <f>SUM(I17:I22)</f>
        <v>0</v>
      </c>
    </row>
    <row r="24" spans="2:9" x14ac:dyDescent="0.15">
      <c r="B24" s="93" t="s">
        <v>168</v>
      </c>
      <c r="C24" s="93"/>
      <c r="D24" s="93"/>
      <c r="E24" s="93"/>
      <c r="F24" s="61">
        <f>IF(F23&gt;0,1/F23,0)</f>
        <v>0.38849429031118787</v>
      </c>
      <c r="G24" s="61">
        <f t="shared" ref="G24:I24" si="0">IF(G23&gt;0,1/G23,0)</f>
        <v>0.84377397085144457</v>
      </c>
      <c r="H24" s="61">
        <f t="shared" si="0"/>
        <v>0</v>
      </c>
      <c r="I24" s="61">
        <f t="shared" si="0"/>
        <v>0</v>
      </c>
    </row>
    <row r="25" spans="2:9" ht="14.25" customHeight="1" x14ac:dyDescent="0.15">
      <c r="B25" s="94" t="s">
        <v>197</v>
      </c>
      <c r="C25" s="94"/>
      <c r="D25" s="94"/>
      <c r="E25" s="94"/>
      <c r="F25" s="111">
        <f>IF(SUM(F15:I15)&gt;0,(F24*F15+G24*G15+H24*H15+I24*I15)/SUM(F15:I15),0)</f>
        <v>0.46589183600303152</v>
      </c>
      <c r="G25" s="112"/>
      <c r="H25" s="112"/>
      <c r="I25" s="113"/>
    </row>
    <row r="26" spans="2:9" ht="13.5" customHeight="1" x14ac:dyDescent="0.15"/>
    <row r="27" spans="2:9" ht="14.25" customHeight="1" x14ac:dyDescent="0.15">
      <c r="B27" s="1" t="s">
        <v>35</v>
      </c>
      <c r="F27" s="6" t="s">
        <v>36</v>
      </c>
      <c r="G27" s="6" t="s">
        <v>37</v>
      </c>
      <c r="H27" s="6" t="s">
        <v>38</v>
      </c>
      <c r="I27" s="6" t="s">
        <v>39</v>
      </c>
    </row>
    <row r="28" spans="2:9" ht="13.5" customHeight="1" x14ac:dyDescent="0.15">
      <c r="E28" s="6" t="s">
        <v>164</v>
      </c>
      <c r="F28" s="45"/>
      <c r="G28" s="45"/>
      <c r="H28" s="45"/>
      <c r="I28" s="45"/>
    </row>
    <row r="29" spans="2:9" ht="30" customHeight="1" x14ac:dyDescent="0.15">
      <c r="B29" s="93" t="s">
        <v>42</v>
      </c>
      <c r="C29" s="93"/>
      <c r="D29" s="6" t="s">
        <v>40</v>
      </c>
      <c r="E29" s="6" t="s">
        <v>41</v>
      </c>
      <c r="F29" s="38" t="s">
        <v>165</v>
      </c>
      <c r="G29" s="38" t="s">
        <v>165</v>
      </c>
      <c r="H29" s="38" t="s">
        <v>165</v>
      </c>
      <c r="I29" s="38" t="s">
        <v>165</v>
      </c>
    </row>
    <row r="30" spans="2:9" x14ac:dyDescent="0.15">
      <c r="B30" s="79"/>
      <c r="C30" s="79"/>
      <c r="D30" s="11"/>
      <c r="E30" s="12"/>
      <c r="F30" s="7"/>
      <c r="G30" s="7"/>
      <c r="H30" s="7"/>
      <c r="I30" s="7"/>
    </row>
    <row r="31" spans="2:9" x14ac:dyDescent="0.15">
      <c r="B31" s="79"/>
      <c r="C31" s="79"/>
      <c r="D31" s="11"/>
      <c r="E31" s="12"/>
      <c r="F31" s="7"/>
      <c r="G31" s="7"/>
      <c r="H31" s="7"/>
      <c r="I31" s="7"/>
    </row>
    <row r="32" spans="2:9" x14ac:dyDescent="0.15">
      <c r="B32" s="79"/>
      <c r="C32" s="79"/>
      <c r="D32" s="11"/>
      <c r="E32" s="12"/>
      <c r="F32" s="7"/>
      <c r="G32" s="7"/>
      <c r="H32" s="7"/>
      <c r="I32" s="7"/>
    </row>
    <row r="33" spans="2:9" x14ac:dyDescent="0.15">
      <c r="B33" s="79"/>
      <c r="C33" s="79"/>
      <c r="D33" s="11"/>
      <c r="E33" s="12"/>
      <c r="F33" s="7"/>
      <c r="G33" s="7"/>
      <c r="H33" s="7"/>
      <c r="I33" s="7"/>
    </row>
    <row r="34" spans="2:9" x14ac:dyDescent="0.15">
      <c r="B34" s="79"/>
      <c r="C34" s="79"/>
      <c r="D34" s="11"/>
      <c r="E34" s="12"/>
      <c r="F34" s="7"/>
      <c r="G34" s="7"/>
      <c r="H34" s="7"/>
      <c r="I34" s="7"/>
    </row>
    <row r="35" spans="2:9" x14ac:dyDescent="0.15">
      <c r="B35" s="79"/>
      <c r="C35" s="79"/>
      <c r="D35" s="11"/>
      <c r="E35" s="12"/>
      <c r="F35" s="7"/>
      <c r="G35" s="7"/>
      <c r="H35" s="7"/>
      <c r="I35" s="7"/>
    </row>
    <row r="36" spans="2:9" ht="14.25" thickBot="1" x14ac:dyDescent="0.2">
      <c r="B36" s="96"/>
      <c r="C36" s="96"/>
      <c r="D36" s="51"/>
      <c r="E36" s="52"/>
      <c r="F36" s="8"/>
      <c r="G36" s="8"/>
      <c r="H36" s="8"/>
      <c r="I36" s="8"/>
    </row>
    <row r="37" spans="2:9" ht="14.25" thickTop="1" x14ac:dyDescent="0.15">
      <c r="B37" s="95" t="s">
        <v>167</v>
      </c>
      <c r="C37" s="95"/>
      <c r="D37" s="95"/>
      <c r="E37" s="95"/>
      <c r="F37" s="42">
        <f>SUM(F30:F36)</f>
        <v>0</v>
      </c>
      <c r="G37" s="42">
        <f>SUM(G30:G36)</f>
        <v>0</v>
      </c>
      <c r="H37" s="42">
        <f>SUM(H30:H36)</f>
        <v>0</v>
      </c>
      <c r="I37" s="42">
        <f>SUM(I30:I36)</f>
        <v>0</v>
      </c>
    </row>
    <row r="38" spans="2:9" x14ac:dyDescent="0.15">
      <c r="B38" s="93" t="s">
        <v>168</v>
      </c>
      <c r="C38" s="93"/>
      <c r="D38" s="93"/>
      <c r="E38" s="93"/>
      <c r="F38" s="61">
        <f>IF(F37&gt;0,1/F37,0)</f>
        <v>0</v>
      </c>
      <c r="G38" s="61">
        <f>IF(G37&gt;0,1/G37,0)</f>
        <v>0</v>
      </c>
      <c r="H38" s="61">
        <f t="shared" ref="H38" si="1">IF(H37&gt;0,1/H37,0)</f>
        <v>0</v>
      </c>
      <c r="I38" s="61">
        <f t="shared" ref="I38" si="2">IF(I37&gt;0,1/I37,0)</f>
        <v>0</v>
      </c>
    </row>
    <row r="39" spans="2:9" ht="14.25" customHeight="1" x14ac:dyDescent="0.15">
      <c r="B39" s="94" t="s">
        <v>197</v>
      </c>
      <c r="C39" s="94"/>
      <c r="D39" s="94"/>
      <c r="E39" s="94"/>
      <c r="F39" s="111">
        <f>IF(SUM(F28:I28)&gt;0,(F38*F28+G38*G28+H38*H28+I38*I28)/SUM(F28:I28),0)</f>
        <v>0</v>
      </c>
      <c r="G39" s="112"/>
      <c r="H39" s="112"/>
      <c r="I39" s="113"/>
    </row>
    <row r="41" spans="2:9" ht="14.25" customHeight="1" x14ac:dyDescent="0.15">
      <c r="B41" s="1" t="s">
        <v>48</v>
      </c>
      <c r="F41" s="6" t="s">
        <v>36</v>
      </c>
      <c r="G41" s="6" t="s">
        <v>37</v>
      </c>
      <c r="H41" s="6" t="s">
        <v>38</v>
      </c>
      <c r="I41" s="6" t="s">
        <v>39</v>
      </c>
    </row>
    <row r="42" spans="2:9" ht="13.5" customHeight="1" x14ac:dyDescent="0.15">
      <c r="E42" s="6" t="s">
        <v>164</v>
      </c>
      <c r="F42" s="45"/>
      <c r="G42" s="45"/>
      <c r="H42" s="45"/>
      <c r="I42" s="45"/>
    </row>
    <row r="43" spans="2:9" ht="30" customHeight="1" x14ac:dyDescent="0.15">
      <c r="B43" s="93" t="s">
        <v>42</v>
      </c>
      <c r="C43" s="93"/>
      <c r="D43" s="6" t="s">
        <v>40</v>
      </c>
      <c r="E43" s="6" t="s">
        <v>41</v>
      </c>
      <c r="F43" s="38" t="s">
        <v>165</v>
      </c>
      <c r="G43" s="38" t="s">
        <v>165</v>
      </c>
      <c r="H43" s="38" t="s">
        <v>165</v>
      </c>
      <c r="I43" s="38" t="s">
        <v>165</v>
      </c>
    </row>
    <row r="44" spans="2:9" x14ac:dyDescent="0.15">
      <c r="B44" s="79"/>
      <c r="C44" s="79"/>
      <c r="D44" s="11"/>
      <c r="E44" s="12"/>
      <c r="F44" s="7"/>
      <c r="G44" s="7"/>
      <c r="H44" s="7"/>
      <c r="I44" s="7"/>
    </row>
    <row r="45" spans="2:9" x14ac:dyDescent="0.15">
      <c r="B45" s="79"/>
      <c r="C45" s="79"/>
      <c r="D45" s="11"/>
      <c r="E45" s="12"/>
      <c r="F45" s="7"/>
      <c r="G45" s="7"/>
      <c r="H45" s="7"/>
      <c r="I45" s="7"/>
    </row>
    <row r="46" spans="2:9" x14ac:dyDescent="0.15">
      <c r="B46" s="79"/>
      <c r="C46" s="79"/>
      <c r="D46" s="11"/>
      <c r="E46" s="12"/>
      <c r="F46" s="7"/>
      <c r="G46" s="7"/>
      <c r="H46" s="7"/>
      <c r="I46" s="7"/>
    </row>
    <row r="47" spans="2:9" x14ac:dyDescent="0.15">
      <c r="B47" s="79"/>
      <c r="C47" s="79"/>
      <c r="D47" s="11"/>
      <c r="E47" s="12"/>
      <c r="F47" s="7"/>
      <c r="G47" s="7"/>
      <c r="H47" s="7"/>
      <c r="I47" s="7"/>
    </row>
    <row r="48" spans="2:9" x14ac:dyDescent="0.15">
      <c r="B48" s="79"/>
      <c r="C48" s="79"/>
      <c r="D48" s="11"/>
      <c r="E48" s="12"/>
      <c r="F48" s="7"/>
      <c r="G48" s="7"/>
      <c r="H48" s="7"/>
      <c r="I48" s="7"/>
    </row>
    <row r="49" spans="2:9" ht="14.25" thickBot="1" x14ac:dyDescent="0.2">
      <c r="B49" s="96"/>
      <c r="C49" s="96"/>
      <c r="D49" s="51"/>
      <c r="E49" s="52"/>
      <c r="F49" s="8"/>
      <c r="G49" s="8"/>
      <c r="H49" s="8"/>
      <c r="I49" s="8"/>
    </row>
    <row r="50" spans="2:9" ht="14.25" thickTop="1" x14ac:dyDescent="0.15">
      <c r="B50" s="95" t="s">
        <v>167</v>
      </c>
      <c r="C50" s="95"/>
      <c r="D50" s="95"/>
      <c r="E50" s="95"/>
      <c r="F50" s="42">
        <f>SUM(F44:F49)</f>
        <v>0</v>
      </c>
      <c r="G50" s="42">
        <f>SUM(G44:G49)</f>
        <v>0</v>
      </c>
      <c r="H50" s="42">
        <f>SUM(H44:H49)</f>
        <v>0</v>
      </c>
      <c r="I50" s="42">
        <f>SUM(I44:I49)</f>
        <v>0</v>
      </c>
    </row>
    <row r="51" spans="2:9" x14ac:dyDescent="0.15">
      <c r="B51" s="93" t="s">
        <v>168</v>
      </c>
      <c r="C51" s="93"/>
      <c r="D51" s="93"/>
      <c r="E51" s="93"/>
      <c r="F51" s="61">
        <f>IF(F50&gt;0,1/F50,0)</f>
        <v>0</v>
      </c>
      <c r="G51" s="61">
        <f>IF(G50&gt;0,1/G50,0)</f>
        <v>0</v>
      </c>
      <c r="H51" s="61">
        <f t="shared" ref="H51" si="3">IF(H50&gt;0,1/H50,0)</f>
        <v>0</v>
      </c>
      <c r="I51" s="61">
        <f t="shared" ref="I51" si="4">IF(I50&gt;0,1/I50,0)</f>
        <v>0</v>
      </c>
    </row>
    <row r="52" spans="2:9" ht="14.25" customHeight="1" x14ac:dyDescent="0.15">
      <c r="B52" s="94" t="s">
        <v>197</v>
      </c>
      <c r="C52" s="94"/>
      <c r="D52" s="94"/>
      <c r="E52" s="94"/>
      <c r="F52" s="111">
        <f>IF(SUM(F42:I42)&gt;0,(F51*F42+G51*G42+H51*H42+I51*I42)/SUM(F42:I42),0)</f>
        <v>0</v>
      </c>
      <c r="G52" s="112"/>
      <c r="H52" s="112"/>
      <c r="I52" s="113"/>
    </row>
    <row r="54" spans="2:9" ht="16.5" customHeight="1" x14ac:dyDescent="0.15">
      <c r="B54" s="1" t="s">
        <v>49</v>
      </c>
      <c r="F54" s="6" t="s">
        <v>36</v>
      </c>
      <c r="G54" s="6" t="s">
        <v>37</v>
      </c>
      <c r="H54" s="6" t="s">
        <v>38</v>
      </c>
      <c r="I54" s="6" t="s">
        <v>39</v>
      </c>
    </row>
    <row r="55" spans="2:9" ht="13.5" customHeight="1" x14ac:dyDescent="0.15">
      <c r="E55" s="6" t="s">
        <v>164</v>
      </c>
      <c r="F55" s="45"/>
      <c r="G55" s="45"/>
      <c r="H55" s="45"/>
      <c r="I55" s="45"/>
    </row>
    <row r="56" spans="2:9" ht="30" customHeight="1" x14ac:dyDescent="0.15">
      <c r="B56" s="93" t="s">
        <v>42</v>
      </c>
      <c r="C56" s="93"/>
      <c r="D56" s="6" t="s">
        <v>40</v>
      </c>
      <c r="E56" s="6" t="s">
        <v>41</v>
      </c>
      <c r="F56" s="38" t="s">
        <v>165</v>
      </c>
      <c r="G56" s="38" t="s">
        <v>165</v>
      </c>
      <c r="H56" s="38" t="s">
        <v>165</v>
      </c>
      <c r="I56" s="38" t="s">
        <v>165</v>
      </c>
    </row>
    <row r="57" spans="2:9" x14ac:dyDescent="0.15">
      <c r="B57" s="79"/>
      <c r="C57" s="79"/>
      <c r="D57" s="11"/>
      <c r="E57" s="12"/>
      <c r="F57" s="7"/>
      <c r="G57" s="7"/>
      <c r="H57" s="7"/>
      <c r="I57" s="7"/>
    </row>
    <row r="58" spans="2:9" x14ac:dyDescent="0.15">
      <c r="B58" s="79"/>
      <c r="C58" s="79"/>
      <c r="D58" s="11"/>
      <c r="E58" s="12"/>
      <c r="F58" s="7"/>
      <c r="G58" s="7"/>
      <c r="H58" s="7"/>
      <c r="I58" s="7"/>
    </row>
    <row r="59" spans="2:9" x14ac:dyDescent="0.15">
      <c r="B59" s="79"/>
      <c r="C59" s="79"/>
      <c r="D59" s="11"/>
      <c r="E59" s="12"/>
      <c r="F59" s="7"/>
      <c r="G59" s="7"/>
      <c r="H59" s="7"/>
      <c r="I59" s="7"/>
    </row>
    <row r="60" spans="2:9" x14ac:dyDescent="0.15">
      <c r="B60" s="79"/>
      <c r="C60" s="79"/>
      <c r="D60" s="11"/>
      <c r="E60" s="12"/>
      <c r="F60" s="7"/>
      <c r="G60" s="7"/>
      <c r="H60" s="7"/>
      <c r="I60" s="7"/>
    </row>
    <row r="61" spans="2:9" x14ac:dyDescent="0.15">
      <c r="B61" s="79"/>
      <c r="C61" s="79"/>
      <c r="D61" s="11"/>
      <c r="E61" s="12"/>
      <c r="F61" s="7"/>
      <c r="G61" s="7"/>
      <c r="H61" s="7"/>
      <c r="I61" s="7"/>
    </row>
    <row r="62" spans="2:9" ht="14.25" thickBot="1" x14ac:dyDescent="0.2">
      <c r="B62" s="96"/>
      <c r="C62" s="96"/>
      <c r="D62" s="51"/>
      <c r="E62" s="52"/>
      <c r="F62" s="8"/>
      <c r="G62" s="8"/>
      <c r="H62" s="8"/>
      <c r="I62" s="8"/>
    </row>
    <row r="63" spans="2:9" ht="14.25" thickTop="1" x14ac:dyDescent="0.15">
      <c r="B63" s="95" t="s">
        <v>167</v>
      </c>
      <c r="C63" s="95"/>
      <c r="D63" s="95"/>
      <c r="E63" s="95"/>
      <c r="F63" s="42">
        <f>SUM(F57:F62)</f>
        <v>0</v>
      </c>
      <c r="G63" s="42">
        <f>SUM(G57:G62)</f>
        <v>0</v>
      </c>
      <c r="H63" s="42">
        <f>SUM(H57:H62)</f>
        <v>0</v>
      </c>
      <c r="I63" s="42">
        <f>SUM(I57:I62)</f>
        <v>0</v>
      </c>
    </row>
    <row r="64" spans="2:9" x14ac:dyDescent="0.15">
      <c r="B64" s="93" t="s">
        <v>168</v>
      </c>
      <c r="C64" s="93"/>
      <c r="D64" s="93"/>
      <c r="E64" s="93"/>
      <c r="F64" s="61">
        <f>IF(F63&gt;0,1/F63,0)</f>
        <v>0</v>
      </c>
      <c r="G64" s="61">
        <f>IF(G63&gt;0,1/G63,0)</f>
        <v>0</v>
      </c>
      <c r="H64" s="61">
        <f t="shared" ref="H64" si="5">IF(H63&gt;0,1/H63,0)</f>
        <v>0</v>
      </c>
      <c r="I64" s="61">
        <f t="shared" ref="I64" si="6">IF(I63&gt;0,1/I63,0)</f>
        <v>0</v>
      </c>
    </row>
    <row r="65" spans="2:9" ht="14.25" customHeight="1" x14ac:dyDescent="0.15">
      <c r="B65" s="94" t="s">
        <v>197</v>
      </c>
      <c r="C65" s="94"/>
      <c r="D65" s="94"/>
      <c r="E65" s="94"/>
      <c r="F65" s="111">
        <f>IF(SUM(F55:I55)&gt;0,(F64*F55+G64*G55+H64*H55+I64*I55)/SUM(F55:I55),0)</f>
        <v>0</v>
      </c>
      <c r="G65" s="112"/>
      <c r="H65" s="112"/>
      <c r="I65" s="113"/>
    </row>
    <row r="67" spans="2:9" ht="16.5" customHeight="1" x14ac:dyDescent="0.15">
      <c r="B67" s="1" t="s">
        <v>235</v>
      </c>
      <c r="F67" s="6" t="s">
        <v>36</v>
      </c>
      <c r="G67" s="6" t="s">
        <v>37</v>
      </c>
      <c r="H67" s="6" t="s">
        <v>38</v>
      </c>
      <c r="I67" s="6" t="s">
        <v>39</v>
      </c>
    </row>
    <row r="68" spans="2:9" ht="13.5" customHeight="1" x14ac:dyDescent="0.15">
      <c r="E68" s="6" t="s">
        <v>164</v>
      </c>
      <c r="F68" s="45"/>
      <c r="G68" s="45"/>
      <c r="H68" s="45"/>
      <c r="I68" s="45"/>
    </row>
    <row r="69" spans="2:9" ht="30" customHeight="1" x14ac:dyDescent="0.15">
      <c r="B69" s="93" t="s">
        <v>42</v>
      </c>
      <c r="C69" s="93"/>
      <c r="D69" s="6" t="s">
        <v>40</v>
      </c>
      <c r="E69" s="6" t="s">
        <v>41</v>
      </c>
      <c r="F69" s="38" t="s">
        <v>165</v>
      </c>
      <c r="G69" s="38" t="s">
        <v>165</v>
      </c>
      <c r="H69" s="38" t="s">
        <v>165</v>
      </c>
      <c r="I69" s="38" t="s">
        <v>165</v>
      </c>
    </row>
    <row r="70" spans="2:9" x14ac:dyDescent="0.15">
      <c r="B70" s="79"/>
      <c r="C70" s="79"/>
      <c r="D70" s="11"/>
      <c r="E70" s="12"/>
      <c r="F70" s="7"/>
      <c r="G70" s="7"/>
      <c r="H70" s="7"/>
      <c r="I70" s="7"/>
    </row>
    <row r="71" spans="2:9" x14ac:dyDescent="0.15">
      <c r="B71" s="79"/>
      <c r="C71" s="79"/>
      <c r="D71" s="11"/>
      <c r="E71" s="12"/>
      <c r="F71" s="7"/>
      <c r="G71" s="7"/>
      <c r="H71" s="7"/>
      <c r="I71" s="7"/>
    </row>
    <row r="72" spans="2:9" x14ac:dyDescent="0.15">
      <c r="B72" s="79"/>
      <c r="C72" s="79"/>
      <c r="D72" s="11"/>
      <c r="E72" s="12"/>
      <c r="F72" s="7"/>
      <c r="G72" s="7"/>
      <c r="H72" s="7"/>
      <c r="I72" s="7"/>
    </row>
    <row r="73" spans="2:9" x14ac:dyDescent="0.15">
      <c r="B73" s="79"/>
      <c r="C73" s="79"/>
      <c r="D73" s="11"/>
      <c r="E73" s="12"/>
      <c r="F73" s="7"/>
      <c r="G73" s="7"/>
      <c r="H73" s="7"/>
      <c r="I73" s="7"/>
    </row>
    <row r="74" spans="2:9" x14ac:dyDescent="0.15">
      <c r="B74" s="79"/>
      <c r="C74" s="79"/>
      <c r="D74" s="11"/>
      <c r="E74" s="12"/>
      <c r="F74" s="7"/>
      <c r="G74" s="7"/>
      <c r="H74" s="7"/>
      <c r="I74" s="7"/>
    </row>
    <row r="75" spans="2:9" ht="14.25" thickBot="1" x14ac:dyDescent="0.2">
      <c r="B75" s="96"/>
      <c r="C75" s="96"/>
      <c r="D75" s="51"/>
      <c r="E75" s="52"/>
      <c r="F75" s="8"/>
      <c r="G75" s="8"/>
      <c r="H75" s="8"/>
      <c r="I75" s="8"/>
    </row>
    <row r="76" spans="2:9" ht="14.25" thickTop="1" x14ac:dyDescent="0.15">
      <c r="B76" s="95" t="s">
        <v>167</v>
      </c>
      <c r="C76" s="95"/>
      <c r="D76" s="95"/>
      <c r="E76" s="95"/>
      <c r="F76" s="42">
        <f>SUM(F70:F75)</f>
        <v>0</v>
      </c>
      <c r="G76" s="42">
        <f>SUM(G70:G75)</f>
        <v>0</v>
      </c>
      <c r="H76" s="42">
        <f>SUM(H70:H75)</f>
        <v>0</v>
      </c>
      <c r="I76" s="42">
        <f>SUM(I70:I75)</f>
        <v>0</v>
      </c>
    </row>
    <row r="77" spans="2:9" x14ac:dyDescent="0.15">
      <c r="B77" s="93" t="s">
        <v>168</v>
      </c>
      <c r="C77" s="93"/>
      <c r="D77" s="93"/>
      <c r="E77" s="93"/>
      <c r="F77" s="61">
        <f>IF(F76&gt;0,1/F76,0)</f>
        <v>0</v>
      </c>
      <c r="G77" s="61">
        <f>IF(G76&gt;0,1/G76,0)</f>
        <v>0</v>
      </c>
      <c r="H77" s="61">
        <f t="shared" ref="H77" si="7">IF(H76&gt;0,1/H76,0)</f>
        <v>0</v>
      </c>
      <c r="I77" s="61">
        <f t="shared" ref="I77" si="8">IF(I76&gt;0,1/I76,0)</f>
        <v>0</v>
      </c>
    </row>
    <row r="78" spans="2:9" ht="14.25" customHeight="1" x14ac:dyDescent="0.15">
      <c r="B78" s="94" t="s">
        <v>197</v>
      </c>
      <c r="C78" s="94"/>
      <c r="D78" s="94"/>
      <c r="E78" s="94"/>
      <c r="F78" s="111">
        <f>IF(SUM(F68:I68)&gt;0,(F77*F68+G77*G68+H77*H68+I77*I68)/SUM(F68:I68),0)</f>
        <v>0</v>
      </c>
      <c r="G78" s="112"/>
      <c r="H78" s="112"/>
      <c r="I78" s="113"/>
    </row>
    <row r="80" spans="2:9" x14ac:dyDescent="0.15">
      <c r="B80" s="1" t="s">
        <v>236</v>
      </c>
    </row>
    <row r="81" spans="2:9" ht="15" customHeight="1" x14ac:dyDescent="0.15">
      <c r="B81" s="85" t="s">
        <v>241</v>
      </c>
      <c r="C81" s="103"/>
      <c r="D81" s="104"/>
      <c r="E81" s="80" t="s">
        <v>171</v>
      </c>
      <c r="F81" s="80"/>
      <c r="G81" s="79"/>
      <c r="H81" s="79"/>
      <c r="I81" s="79"/>
    </row>
    <row r="82" spans="2:9" ht="15" customHeight="1" x14ac:dyDescent="0.15">
      <c r="B82" s="105"/>
      <c r="C82" s="106"/>
      <c r="D82" s="107"/>
      <c r="E82" s="80" t="s">
        <v>173</v>
      </c>
      <c r="F82" s="80"/>
      <c r="G82" s="12"/>
      <c r="H82" s="80" t="s">
        <v>172</v>
      </c>
      <c r="I82" s="81">
        <f>IF(G83&gt;0,G83/1000/G82,0)</f>
        <v>0</v>
      </c>
    </row>
    <row r="83" spans="2:9" ht="15" customHeight="1" x14ac:dyDescent="0.15">
      <c r="B83" s="105"/>
      <c r="C83" s="106"/>
      <c r="D83" s="107"/>
      <c r="E83" s="80" t="s">
        <v>174</v>
      </c>
      <c r="F83" s="80"/>
      <c r="G83" s="11"/>
      <c r="H83" s="80"/>
      <c r="I83" s="81"/>
    </row>
    <row r="84" spans="2:9" ht="15" customHeight="1" x14ac:dyDescent="0.15">
      <c r="B84" s="108"/>
      <c r="C84" s="109"/>
      <c r="D84" s="110"/>
      <c r="E84" s="100" t="s">
        <v>186</v>
      </c>
      <c r="F84" s="101"/>
      <c r="G84" s="101"/>
      <c r="H84" s="102"/>
      <c r="I84" s="12"/>
    </row>
    <row r="85" spans="2:9" ht="15" customHeight="1" x14ac:dyDescent="0.15">
      <c r="B85" s="85" t="s">
        <v>242</v>
      </c>
      <c r="C85" s="103"/>
      <c r="D85" s="104"/>
      <c r="E85" s="80" t="s">
        <v>171</v>
      </c>
      <c r="F85" s="80"/>
      <c r="G85" s="79"/>
      <c r="H85" s="79"/>
      <c r="I85" s="79"/>
    </row>
    <row r="86" spans="2:9" ht="15" customHeight="1" x14ac:dyDescent="0.15">
      <c r="B86" s="105"/>
      <c r="C86" s="106"/>
      <c r="D86" s="107"/>
      <c r="E86" s="80" t="s">
        <v>180</v>
      </c>
      <c r="F86" s="80"/>
      <c r="G86" s="12"/>
      <c r="H86" s="80" t="s">
        <v>175</v>
      </c>
      <c r="I86" s="81">
        <f>IF(G87&gt;0,G87/1000/G86,0)</f>
        <v>0</v>
      </c>
    </row>
    <row r="87" spans="2:9" ht="15" customHeight="1" x14ac:dyDescent="0.15">
      <c r="B87" s="105"/>
      <c r="C87" s="106"/>
      <c r="D87" s="107"/>
      <c r="E87" s="80" t="s">
        <v>181</v>
      </c>
      <c r="F87" s="80"/>
      <c r="G87" s="11"/>
      <c r="H87" s="80"/>
      <c r="I87" s="81"/>
    </row>
    <row r="88" spans="2:9" ht="15" customHeight="1" x14ac:dyDescent="0.15">
      <c r="B88" s="108"/>
      <c r="C88" s="109"/>
      <c r="D88" s="110"/>
      <c r="E88" s="100" t="s">
        <v>187</v>
      </c>
      <c r="F88" s="101"/>
      <c r="G88" s="101"/>
      <c r="H88" s="102"/>
      <c r="I88" s="12"/>
    </row>
    <row r="89" spans="2:9" ht="15" customHeight="1" x14ac:dyDescent="0.15">
      <c r="B89" s="85" t="s">
        <v>243</v>
      </c>
      <c r="C89" s="103"/>
      <c r="D89" s="104"/>
      <c r="E89" s="80" t="s">
        <v>171</v>
      </c>
      <c r="F89" s="80"/>
      <c r="G89" s="79"/>
      <c r="H89" s="79"/>
      <c r="I89" s="79"/>
    </row>
    <row r="90" spans="2:9" ht="15" customHeight="1" x14ac:dyDescent="0.15">
      <c r="B90" s="105"/>
      <c r="C90" s="106"/>
      <c r="D90" s="107"/>
      <c r="E90" s="80" t="s">
        <v>182</v>
      </c>
      <c r="F90" s="80"/>
      <c r="G90" s="12"/>
      <c r="H90" s="80" t="s">
        <v>176</v>
      </c>
      <c r="I90" s="81">
        <f>IF(G91&gt;0,G91/1000/G90,0)</f>
        <v>0</v>
      </c>
    </row>
    <row r="91" spans="2:9" ht="15" customHeight="1" x14ac:dyDescent="0.15">
      <c r="B91" s="105"/>
      <c r="C91" s="106"/>
      <c r="D91" s="107"/>
      <c r="E91" s="80" t="s">
        <v>183</v>
      </c>
      <c r="F91" s="80"/>
      <c r="G91" s="11"/>
      <c r="H91" s="80"/>
      <c r="I91" s="81"/>
    </row>
    <row r="92" spans="2:9" ht="15" customHeight="1" x14ac:dyDescent="0.15">
      <c r="B92" s="108"/>
      <c r="C92" s="109"/>
      <c r="D92" s="110"/>
      <c r="E92" s="100" t="s">
        <v>188</v>
      </c>
      <c r="F92" s="101"/>
      <c r="G92" s="101"/>
      <c r="H92" s="102"/>
      <c r="I92" s="12"/>
    </row>
    <row r="93" spans="2:9" ht="15" customHeight="1" x14ac:dyDescent="0.15">
      <c r="B93" s="85" t="s">
        <v>244</v>
      </c>
      <c r="C93" s="86"/>
      <c r="D93" s="86"/>
      <c r="E93" s="80" t="s">
        <v>171</v>
      </c>
      <c r="F93" s="80"/>
      <c r="G93" s="79"/>
      <c r="H93" s="79"/>
      <c r="I93" s="79"/>
    </row>
    <row r="94" spans="2:9" ht="15" customHeight="1" x14ac:dyDescent="0.15">
      <c r="B94" s="87"/>
      <c r="C94" s="88"/>
      <c r="D94" s="88"/>
      <c r="E94" s="80" t="s">
        <v>184</v>
      </c>
      <c r="F94" s="80"/>
      <c r="G94" s="12"/>
      <c r="H94" s="80" t="s">
        <v>177</v>
      </c>
      <c r="I94" s="81">
        <f>IF(G95&gt;0,G95/1000/G94,0)</f>
        <v>0</v>
      </c>
    </row>
    <row r="95" spans="2:9" ht="15" customHeight="1" x14ac:dyDescent="0.15">
      <c r="B95" s="89"/>
      <c r="C95" s="90"/>
      <c r="D95" s="90"/>
      <c r="E95" s="80" t="s">
        <v>185</v>
      </c>
      <c r="F95" s="80"/>
      <c r="G95" s="11"/>
      <c r="H95" s="80"/>
      <c r="I95" s="81"/>
    </row>
    <row r="96" spans="2:9" x14ac:dyDescent="0.15">
      <c r="B96" s="119" t="s">
        <v>178</v>
      </c>
      <c r="C96" s="120"/>
      <c r="D96" s="121"/>
      <c r="E96" s="56" t="s">
        <v>245</v>
      </c>
      <c r="F96" s="45">
        <v>0.4</v>
      </c>
      <c r="G96" s="16" t="s">
        <v>239</v>
      </c>
      <c r="I96"/>
    </row>
    <row r="97" spans="2:10" x14ac:dyDescent="0.15">
      <c r="B97" s="97" t="s">
        <v>179</v>
      </c>
      <c r="C97" s="98"/>
      <c r="D97" s="99"/>
      <c r="E97" s="56" t="s">
        <v>246</v>
      </c>
      <c r="F97" s="45">
        <v>0</v>
      </c>
      <c r="G97" s="16" t="s">
        <v>238</v>
      </c>
      <c r="H97" s="16"/>
      <c r="I97" s="60"/>
    </row>
    <row r="98" spans="2:10" x14ac:dyDescent="0.15">
      <c r="B98" s="100" t="s">
        <v>189</v>
      </c>
      <c r="C98" s="101"/>
      <c r="D98" s="101"/>
      <c r="E98" s="102"/>
      <c r="F98" s="44">
        <f>1.8-1.36*(I82*(F96+I84)+I94*(F96-F97))^0.15-0.01*(6.14-I82)*((I86+0.5*I89)*MIN(0.9,MAX(I88,I92)))^0.5</f>
        <v>1.8</v>
      </c>
      <c r="G98" s="16" t="s">
        <v>237</v>
      </c>
      <c r="I98"/>
    </row>
    <row r="109" spans="2:10" x14ac:dyDescent="0.15">
      <c r="B109" s="1" t="s">
        <v>50</v>
      </c>
    </row>
    <row r="110" spans="2:10" x14ac:dyDescent="0.15">
      <c r="B110" s="1" t="s">
        <v>193</v>
      </c>
    </row>
    <row r="112" spans="2:10" ht="48" customHeight="1" x14ac:dyDescent="0.15">
      <c r="B112" s="91" t="s">
        <v>190</v>
      </c>
      <c r="C112" s="92"/>
      <c r="D112" s="93" t="s">
        <v>191</v>
      </c>
      <c r="E112" s="93"/>
      <c r="F112" s="93"/>
      <c r="G112" s="93"/>
      <c r="H112" s="93"/>
      <c r="I112" s="6" t="s">
        <v>51</v>
      </c>
      <c r="J112" s="6" t="s">
        <v>192</v>
      </c>
    </row>
    <row r="113" spans="2:10" ht="16.5" customHeight="1" x14ac:dyDescent="0.15">
      <c r="B113" s="82"/>
      <c r="C113" s="83"/>
      <c r="D113" s="84"/>
      <c r="E113" s="84"/>
      <c r="F113" s="84"/>
      <c r="G113" s="84"/>
      <c r="H113" s="84"/>
      <c r="I113" s="15"/>
      <c r="J113" s="15"/>
    </row>
    <row r="114" spans="2:10" ht="16.5" customHeight="1" x14ac:dyDescent="0.15">
      <c r="B114" s="82"/>
      <c r="C114" s="83"/>
      <c r="D114" s="84"/>
      <c r="E114" s="84"/>
      <c r="F114" s="84"/>
      <c r="G114" s="84"/>
      <c r="H114" s="84"/>
      <c r="I114" s="15"/>
      <c r="J114" s="15"/>
    </row>
    <row r="115" spans="2:10" ht="16.5" customHeight="1" x14ac:dyDescent="0.15">
      <c r="B115" s="82"/>
      <c r="C115" s="83"/>
      <c r="D115" s="84"/>
      <c r="E115" s="84"/>
      <c r="F115" s="84"/>
      <c r="G115" s="84"/>
      <c r="H115" s="84"/>
      <c r="I115" s="15"/>
      <c r="J115" s="15"/>
    </row>
    <row r="116" spans="2:10" ht="16.5" customHeight="1" x14ac:dyDescent="0.15">
      <c r="B116" s="82"/>
      <c r="C116" s="83"/>
      <c r="D116" s="84"/>
      <c r="E116" s="84"/>
      <c r="F116" s="84"/>
      <c r="G116" s="84"/>
      <c r="H116" s="84"/>
      <c r="I116" s="15"/>
      <c r="J116" s="15"/>
    </row>
    <row r="117" spans="2:10" ht="16.5" customHeight="1" x14ac:dyDescent="0.15">
      <c r="B117" s="82"/>
      <c r="C117" s="83"/>
      <c r="D117" s="84"/>
      <c r="E117" s="84"/>
      <c r="F117" s="84"/>
      <c r="G117" s="84"/>
      <c r="H117" s="84"/>
      <c r="I117" s="15"/>
      <c r="J117" s="15"/>
    </row>
    <row r="118" spans="2:10" ht="16.5" customHeight="1" x14ac:dyDescent="0.15">
      <c r="B118" s="82"/>
      <c r="C118" s="83"/>
      <c r="D118" s="84"/>
      <c r="E118" s="84"/>
      <c r="F118" s="84"/>
      <c r="G118" s="84"/>
      <c r="H118" s="84"/>
      <c r="I118" s="15"/>
      <c r="J118" s="15"/>
    </row>
    <row r="119" spans="2:10" ht="16.5" customHeight="1" x14ac:dyDescent="0.15">
      <c r="B119" s="82"/>
      <c r="C119" s="83"/>
      <c r="D119" s="84"/>
      <c r="E119" s="84"/>
      <c r="F119" s="84"/>
      <c r="G119" s="84"/>
      <c r="H119" s="84"/>
      <c r="I119" s="15"/>
      <c r="J119" s="15"/>
    </row>
    <row r="120" spans="2:10" ht="16.5" customHeight="1" x14ac:dyDescent="0.15">
      <c r="B120" s="82"/>
      <c r="C120" s="83"/>
      <c r="D120" s="84"/>
      <c r="E120" s="84"/>
      <c r="F120" s="84"/>
      <c r="G120" s="84"/>
      <c r="H120" s="84"/>
      <c r="I120" s="15"/>
      <c r="J120" s="15"/>
    </row>
  </sheetData>
  <mergeCells count="110">
    <mergeCell ref="B96:D96"/>
    <mergeCell ref="B47:C47"/>
    <mergeCell ref="B48:C48"/>
    <mergeCell ref="B49:C49"/>
    <mergeCell ref="B50:E50"/>
    <mergeCell ref="B51:E51"/>
    <mergeCell ref="B61:C61"/>
    <mergeCell ref="F39:I39"/>
    <mergeCell ref="B52:E52"/>
    <mergeCell ref="F52:I52"/>
    <mergeCell ref="B56:C56"/>
    <mergeCell ref="B57:C57"/>
    <mergeCell ref="B58:C58"/>
    <mergeCell ref="B59:C59"/>
    <mergeCell ref="B60:C60"/>
    <mergeCell ref="E92:H92"/>
    <mergeCell ref="B89:D92"/>
    <mergeCell ref="G93:I93"/>
    <mergeCell ref="H94:H95"/>
    <mergeCell ref="I94:I95"/>
    <mergeCell ref="E85:F85"/>
    <mergeCell ref="G85:I85"/>
    <mergeCell ref="E86:F86"/>
    <mergeCell ref="H86:H87"/>
    <mergeCell ref="E94:F94"/>
    <mergeCell ref="E89:F89"/>
    <mergeCell ref="B33:C33"/>
    <mergeCell ref="B43:C43"/>
    <mergeCell ref="B44:C44"/>
    <mergeCell ref="B45:C45"/>
    <mergeCell ref="B46:C46"/>
    <mergeCell ref="F65:I65"/>
    <mergeCell ref="B16:C16"/>
    <mergeCell ref="B17:C17"/>
    <mergeCell ref="B18:C18"/>
    <mergeCell ref="B19:C19"/>
    <mergeCell ref="B20:C20"/>
    <mergeCell ref="B21:C21"/>
    <mergeCell ref="B22:C22"/>
    <mergeCell ref="F25:I25"/>
    <mergeCell ref="B23:E23"/>
    <mergeCell ref="B24:E24"/>
    <mergeCell ref="E93:F93"/>
    <mergeCell ref="F78:I78"/>
    <mergeCell ref="H90:H91"/>
    <mergeCell ref="I90:I91"/>
    <mergeCell ref="E91:F91"/>
    <mergeCell ref="F2:J2"/>
    <mergeCell ref="F3:J3"/>
    <mergeCell ref="E83:F83"/>
    <mergeCell ref="E81:F81"/>
    <mergeCell ref="H82:H83"/>
    <mergeCell ref="I82:I83"/>
    <mergeCell ref="B75:C75"/>
    <mergeCell ref="B69:C69"/>
    <mergeCell ref="B76:E76"/>
    <mergeCell ref="B77:E77"/>
    <mergeCell ref="B78:E78"/>
    <mergeCell ref="B81:D84"/>
    <mergeCell ref="E84:H84"/>
    <mergeCell ref="B85:D88"/>
    <mergeCell ref="E88:H88"/>
    <mergeCell ref="D116:H116"/>
    <mergeCell ref="E95:F95"/>
    <mergeCell ref="B25:E25"/>
    <mergeCell ref="B29:C29"/>
    <mergeCell ref="B30:C30"/>
    <mergeCell ref="B31:C31"/>
    <mergeCell ref="B32:C32"/>
    <mergeCell ref="B37:E37"/>
    <mergeCell ref="B38:E38"/>
    <mergeCell ref="B62:C62"/>
    <mergeCell ref="B34:C34"/>
    <mergeCell ref="B35:C35"/>
    <mergeCell ref="B36:C36"/>
    <mergeCell ref="B39:E39"/>
    <mergeCell ref="B97:D97"/>
    <mergeCell ref="B98:E98"/>
    <mergeCell ref="B63:E63"/>
    <mergeCell ref="B64:E64"/>
    <mergeCell ref="B65:E65"/>
    <mergeCell ref="B70:C70"/>
    <mergeCell ref="B71:C71"/>
    <mergeCell ref="B72:C72"/>
    <mergeCell ref="B73:C73"/>
    <mergeCell ref="B74:C74"/>
    <mergeCell ref="G89:I89"/>
    <mergeCell ref="E90:F90"/>
    <mergeCell ref="I86:I87"/>
    <mergeCell ref="E87:F87"/>
    <mergeCell ref="G81:I81"/>
    <mergeCell ref="E82:F82"/>
    <mergeCell ref="B120:C120"/>
    <mergeCell ref="D120:H120"/>
    <mergeCell ref="B117:C117"/>
    <mergeCell ref="D117:H117"/>
    <mergeCell ref="B118:C118"/>
    <mergeCell ref="D118:H118"/>
    <mergeCell ref="B119:C119"/>
    <mergeCell ref="D119:H119"/>
    <mergeCell ref="B93:D95"/>
    <mergeCell ref="B112:C112"/>
    <mergeCell ref="D112:H112"/>
    <mergeCell ref="D113:H113"/>
    <mergeCell ref="B113:C113"/>
    <mergeCell ref="B114:C114"/>
    <mergeCell ref="D114:H114"/>
    <mergeCell ref="B115:C115"/>
    <mergeCell ref="D115:H115"/>
    <mergeCell ref="B116:C116"/>
  </mergeCells>
  <phoneticPr fontId="2"/>
  <pageMargins left="0.70866141732283472" right="0.70866141732283472" top="0.74803149606299213" bottom="0.74803149606299213" header="0.31496062992125984" footer="0.31496062992125984"/>
  <pageSetup paperSize="9" orientation="portrait" r:id="rId1"/>
  <headerFooter>
    <oddFooter>&amp;C&amp;"Arial Unicode MS,標準"&amp;A-&amp;P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98"/>
  <sheetViews>
    <sheetView topLeftCell="A54" workbookViewId="0">
      <selection activeCell="G73" sqref="G73"/>
    </sheetView>
  </sheetViews>
  <sheetFormatPr defaultRowHeight="13.5" x14ac:dyDescent="0.15"/>
  <cols>
    <col min="1" max="1" width="2.5" customWidth="1"/>
    <col min="2" max="2" width="15.125" customWidth="1"/>
    <col min="3" max="3" width="22.125" customWidth="1"/>
    <col min="4" max="7" width="12.5" customWidth="1"/>
    <col min="8" max="8" width="20.5" customWidth="1"/>
    <col min="10" max="10" width="32.875" customWidth="1"/>
  </cols>
  <sheetData>
    <row r="1" spans="1:5" ht="20.25" customHeight="1" x14ac:dyDescent="0.15">
      <c r="A1" s="19" t="s">
        <v>256</v>
      </c>
      <c r="B1" s="19"/>
    </row>
    <row r="2" spans="1:5" ht="30" customHeight="1" x14ac:dyDescent="0.15">
      <c r="B2" s="17" t="s">
        <v>258</v>
      </c>
      <c r="C2" s="133" t="s">
        <v>257</v>
      </c>
      <c r="D2" s="134"/>
      <c r="E2" s="17" t="s">
        <v>55</v>
      </c>
    </row>
    <row r="3" spans="1:5" x14ac:dyDescent="0.15">
      <c r="B3" s="147" t="s">
        <v>260</v>
      </c>
      <c r="C3" s="135" t="s">
        <v>259</v>
      </c>
      <c r="D3" s="136"/>
      <c r="E3" s="70">
        <v>55</v>
      </c>
    </row>
    <row r="4" spans="1:5" x14ac:dyDescent="0.15">
      <c r="B4" s="148"/>
      <c r="C4" s="137" t="s">
        <v>74</v>
      </c>
      <c r="D4" s="138"/>
      <c r="E4" s="72">
        <v>210</v>
      </c>
    </row>
    <row r="5" spans="1:5" x14ac:dyDescent="0.15">
      <c r="B5" s="148"/>
      <c r="C5" s="135" t="s">
        <v>73</v>
      </c>
      <c r="D5" s="136"/>
      <c r="E5" s="70">
        <v>370</v>
      </c>
    </row>
    <row r="6" spans="1:5" x14ac:dyDescent="0.15">
      <c r="B6" s="149"/>
      <c r="C6" s="137" t="s">
        <v>75</v>
      </c>
      <c r="D6" s="138"/>
      <c r="E6" s="72">
        <v>15</v>
      </c>
    </row>
    <row r="7" spans="1:5" x14ac:dyDescent="0.15">
      <c r="B7" s="147" t="s">
        <v>261</v>
      </c>
      <c r="C7" s="135" t="s">
        <v>262</v>
      </c>
      <c r="D7" s="136"/>
      <c r="E7" s="70">
        <v>3.1</v>
      </c>
    </row>
    <row r="8" spans="1:5" x14ac:dyDescent="0.15">
      <c r="B8" s="149"/>
      <c r="C8" s="137" t="s">
        <v>263</v>
      </c>
      <c r="D8" s="138"/>
      <c r="E8" s="72">
        <v>1</v>
      </c>
    </row>
    <row r="9" spans="1:5" x14ac:dyDescent="0.15">
      <c r="B9" s="139" t="s">
        <v>270</v>
      </c>
      <c r="C9" s="135" t="s">
        <v>72</v>
      </c>
      <c r="D9" s="136"/>
      <c r="E9" s="70">
        <v>1.6</v>
      </c>
    </row>
    <row r="10" spans="1:5" x14ac:dyDescent="0.15">
      <c r="B10" s="148"/>
      <c r="C10" s="137" t="s">
        <v>265</v>
      </c>
      <c r="D10" s="138"/>
      <c r="E10" s="72">
        <v>0.81</v>
      </c>
    </row>
    <row r="11" spans="1:5" x14ac:dyDescent="0.15">
      <c r="B11" s="148"/>
      <c r="C11" s="135" t="s">
        <v>264</v>
      </c>
      <c r="D11" s="136"/>
      <c r="E11" s="70">
        <v>0.5</v>
      </c>
    </row>
    <row r="12" spans="1:5" x14ac:dyDescent="0.15">
      <c r="B12" s="148"/>
      <c r="C12" s="137" t="s">
        <v>266</v>
      </c>
      <c r="D12" s="138"/>
      <c r="E12" s="72">
        <v>0.19</v>
      </c>
    </row>
    <row r="13" spans="1:5" x14ac:dyDescent="0.15">
      <c r="B13" s="148"/>
      <c r="C13" s="135" t="s">
        <v>267</v>
      </c>
      <c r="D13" s="136"/>
      <c r="E13" s="70">
        <v>1.1000000000000001</v>
      </c>
    </row>
    <row r="14" spans="1:5" x14ac:dyDescent="0.15">
      <c r="B14" s="148"/>
      <c r="C14" s="137" t="s">
        <v>268</v>
      </c>
      <c r="D14" s="138"/>
      <c r="E14" s="72">
        <v>0.53</v>
      </c>
    </row>
    <row r="15" spans="1:5" x14ac:dyDescent="0.15">
      <c r="B15" s="148"/>
      <c r="C15" s="135" t="s">
        <v>71</v>
      </c>
      <c r="D15" s="136"/>
      <c r="E15" s="70">
        <v>1.5</v>
      </c>
    </row>
    <row r="16" spans="1:5" x14ac:dyDescent="0.15">
      <c r="B16" s="149"/>
      <c r="C16" s="137" t="s">
        <v>269</v>
      </c>
      <c r="D16" s="138"/>
      <c r="E16" s="72">
        <v>0.4</v>
      </c>
    </row>
    <row r="17" spans="2:5" ht="13.5" customHeight="1" x14ac:dyDescent="0.15">
      <c r="B17" s="139" t="s">
        <v>279</v>
      </c>
      <c r="C17" s="135" t="s">
        <v>81</v>
      </c>
      <c r="D17" s="136"/>
      <c r="E17" s="70">
        <v>0.6</v>
      </c>
    </row>
    <row r="18" spans="2:5" x14ac:dyDescent="0.15">
      <c r="B18" s="140"/>
      <c r="C18" s="137" t="s">
        <v>80</v>
      </c>
      <c r="D18" s="138"/>
      <c r="E18" s="72">
        <v>0.22</v>
      </c>
    </row>
    <row r="19" spans="2:5" x14ac:dyDescent="0.15">
      <c r="B19" s="140"/>
      <c r="C19" s="135" t="s">
        <v>271</v>
      </c>
      <c r="D19" s="136"/>
      <c r="E19" s="70">
        <v>0.36</v>
      </c>
    </row>
    <row r="20" spans="2:5" x14ac:dyDescent="0.15">
      <c r="B20" s="140"/>
      <c r="C20" s="137" t="s">
        <v>272</v>
      </c>
      <c r="D20" s="138"/>
      <c r="E20" s="72">
        <v>0.74</v>
      </c>
    </row>
    <row r="21" spans="2:5" x14ac:dyDescent="0.15">
      <c r="B21" s="140"/>
      <c r="C21" s="135" t="s">
        <v>82</v>
      </c>
      <c r="D21" s="136"/>
      <c r="E21" s="70">
        <v>0.69</v>
      </c>
    </row>
    <row r="22" spans="2:5" x14ac:dyDescent="0.15">
      <c r="B22" s="140"/>
      <c r="C22" s="137" t="s">
        <v>273</v>
      </c>
      <c r="D22" s="138"/>
      <c r="E22" s="72">
        <v>1</v>
      </c>
    </row>
    <row r="23" spans="2:5" x14ac:dyDescent="0.15">
      <c r="B23" s="140"/>
      <c r="C23" s="135" t="s">
        <v>84</v>
      </c>
      <c r="D23" s="136"/>
      <c r="E23" s="70">
        <v>1.3</v>
      </c>
    </row>
    <row r="24" spans="2:5" x14ac:dyDescent="0.15">
      <c r="B24" s="140"/>
      <c r="C24" s="137" t="s">
        <v>274</v>
      </c>
      <c r="D24" s="138"/>
      <c r="E24" s="72">
        <v>0.64</v>
      </c>
    </row>
    <row r="25" spans="2:5" x14ac:dyDescent="0.15">
      <c r="B25" s="140"/>
      <c r="C25" s="135" t="s">
        <v>275</v>
      </c>
      <c r="D25" s="136"/>
      <c r="E25" s="70">
        <v>1</v>
      </c>
    </row>
    <row r="26" spans="2:5" x14ac:dyDescent="0.15">
      <c r="B26" s="140"/>
      <c r="C26" s="137" t="s">
        <v>276</v>
      </c>
      <c r="D26" s="138"/>
      <c r="E26" s="73">
        <v>6.4000000000000001E-2</v>
      </c>
    </row>
    <row r="27" spans="2:5" x14ac:dyDescent="0.15">
      <c r="B27" s="140"/>
      <c r="C27" s="135" t="s">
        <v>277</v>
      </c>
      <c r="D27" s="136"/>
      <c r="E27" s="70">
        <v>0.13</v>
      </c>
    </row>
    <row r="28" spans="2:5" x14ac:dyDescent="0.15">
      <c r="B28" s="141"/>
      <c r="C28" s="137" t="s">
        <v>278</v>
      </c>
      <c r="D28" s="138"/>
      <c r="E28" s="72">
        <v>0.2</v>
      </c>
    </row>
    <row r="29" spans="2:5" x14ac:dyDescent="0.15">
      <c r="B29" s="139" t="s">
        <v>286</v>
      </c>
      <c r="C29" s="135" t="s">
        <v>280</v>
      </c>
      <c r="D29" s="136"/>
      <c r="E29" s="70">
        <v>0.12</v>
      </c>
    </row>
    <row r="30" spans="2:5" x14ac:dyDescent="0.15">
      <c r="B30" s="140"/>
      <c r="C30" s="137" t="s">
        <v>76</v>
      </c>
      <c r="D30" s="138"/>
      <c r="E30" s="72">
        <v>0.16</v>
      </c>
    </row>
    <row r="31" spans="2:5" x14ac:dyDescent="0.15">
      <c r="B31" s="140"/>
      <c r="C31" s="135" t="s">
        <v>281</v>
      </c>
      <c r="D31" s="136"/>
      <c r="E31" s="70">
        <v>0.06</v>
      </c>
    </row>
    <row r="32" spans="2:5" x14ac:dyDescent="0.15">
      <c r="B32" s="140"/>
      <c r="C32" s="137" t="s">
        <v>282</v>
      </c>
      <c r="D32" s="138"/>
      <c r="E32" s="72">
        <v>7.0000000000000007E-2</v>
      </c>
    </row>
    <row r="33" spans="2:5" x14ac:dyDescent="0.15">
      <c r="B33" s="140"/>
      <c r="C33" s="135" t="s">
        <v>283</v>
      </c>
      <c r="D33" s="136"/>
      <c r="E33" s="70">
        <v>0.06</v>
      </c>
    </row>
    <row r="34" spans="2:5" x14ac:dyDescent="0.15">
      <c r="B34" s="140"/>
      <c r="C34" s="137" t="s">
        <v>79</v>
      </c>
      <c r="D34" s="138"/>
      <c r="E34" s="72">
        <v>0.15</v>
      </c>
    </row>
    <row r="35" spans="2:5" x14ac:dyDescent="0.15">
      <c r="B35" s="140"/>
      <c r="C35" s="135" t="s">
        <v>77</v>
      </c>
      <c r="D35" s="136"/>
      <c r="E35" s="70">
        <v>0.13</v>
      </c>
    </row>
    <row r="36" spans="2:5" x14ac:dyDescent="0.15">
      <c r="B36" s="140"/>
      <c r="C36" s="137" t="s">
        <v>78</v>
      </c>
      <c r="D36" s="138"/>
      <c r="E36" s="72">
        <v>0.15</v>
      </c>
    </row>
    <row r="37" spans="2:5" x14ac:dyDescent="0.15">
      <c r="B37" s="140"/>
      <c r="C37" s="135" t="s">
        <v>284</v>
      </c>
      <c r="D37" s="136"/>
      <c r="E37" s="70">
        <v>0.17</v>
      </c>
    </row>
    <row r="38" spans="2:5" x14ac:dyDescent="0.15">
      <c r="B38" s="141"/>
      <c r="C38" s="137" t="s">
        <v>285</v>
      </c>
      <c r="D38" s="138"/>
      <c r="E38" s="72">
        <v>0.12</v>
      </c>
    </row>
    <row r="39" spans="2:5" x14ac:dyDescent="0.15">
      <c r="B39" s="147" t="s">
        <v>293</v>
      </c>
      <c r="C39" s="135" t="s">
        <v>287</v>
      </c>
      <c r="D39" s="136"/>
      <c r="E39" s="70">
        <v>0.19</v>
      </c>
    </row>
    <row r="40" spans="2:5" x14ac:dyDescent="0.15">
      <c r="B40" s="148"/>
      <c r="C40" s="137" t="s">
        <v>288</v>
      </c>
      <c r="D40" s="138"/>
      <c r="E40" s="72">
        <v>0.26</v>
      </c>
    </row>
    <row r="41" spans="2:5" x14ac:dyDescent="0.15">
      <c r="B41" s="148"/>
      <c r="C41" s="135" t="s">
        <v>289</v>
      </c>
      <c r="D41" s="136"/>
      <c r="E41" s="70">
        <v>0.11</v>
      </c>
    </row>
    <row r="42" spans="2:5" x14ac:dyDescent="0.15">
      <c r="B42" s="148"/>
      <c r="C42" s="137" t="s">
        <v>83</v>
      </c>
      <c r="D42" s="138"/>
      <c r="E42" s="72">
        <v>0.15</v>
      </c>
    </row>
    <row r="43" spans="2:5" x14ac:dyDescent="0.15">
      <c r="B43" s="148"/>
      <c r="C43" s="135" t="s">
        <v>290</v>
      </c>
      <c r="D43" s="136"/>
      <c r="E43" s="18">
        <v>5.1999999999999998E-2</v>
      </c>
    </row>
    <row r="44" spans="2:5" x14ac:dyDescent="0.15">
      <c r="B44" s="148"/>
      <c r="C44" s="137" t="s">
        <v>291</v>
      </c>
      <c r="D44" s="138"/>
      <c r="E44" s="22">
        <v>3.4000000000000002E-2</v>
      </c>
    </row>
    <row r="45" spans="2:5" x14ac:dyDescent="0.15">
      <c r="B45" s="149"/>
      <c r="C45" s="135" t="s">
        <v>292</v>
      </c>
      <c r="D45" s="136"/>
      <c r="E45" s="70">
        <v>0.08</v>
      </c>
    </row>
    <row r="46" spans="2:5" x14ac:dyDescent="0.15">
      <c r="B46" s="139" t="s">
        <v>301</v>
      </c>
      <c r="C46" s="137" t="s">
        <v>294</v>
      </c>
      <c r="D46" s="138"/>
      <c r="E46" s="22">
        <v>0.05</v>
      </c>
    </row>
    <row r="47" spans="2:5" x14ac:dyDescent="0.15">
      <c r="B47" s="148"/>
      <c r="C47" s="135" t="s">
        <v>295</v>
      </c>
      <c r="D47" s="136"/>
      <c r="E47" s="18">
        <v>4.4999999999999998E-2</v>
      </c>
    </row>
    <row r="48" spans="2:5" x14ac:dyDescent="0.15">
      <c r="B48" s="148"/>
      <c r="C48" s="137" t="s">
        <v>296</v>
      </c>
      <c r="D48" s="138"/>
      <c r="E48" s="22">
        <v>4.2000000000000003E-2</v>
      </c>
    </row>
    <row r="49" spans="2:5" x14ac:dyDescent="0.15">
      <c r="B49" s="148"/>
      <c r="C49" s="135" t="s">
        <v>297</v>
      </c>
      <c r="D49" s="136"/>
      <c r="E49" s="18">
        <v>3.7999999999999999E-2</v>
      </c>
    </row>
    <row r="50" spans="2:5" x14ac:dyDescent="0.15">
      <c r="B50" s="148"/>
      <c r="C50" s="137" t="s">
        <v>298</v>
      </c>
      <c r="D50" s="138"/>
      <c r="E50" s="22">
        <v>3.5999999999999997E-2</v>
      </c>
    </row>
    <row r="51" spans="2:5" x14ac:dyDescent="0.15">
      <c r="B51" s="148"/>
      <c r="C51" s="135" t="s">
        <v>56</v>
      </c>
      <c r="D51" s="136"/>
      <c r="E51" s="18">
        <v>3.7999999999999999E-2</v>
      </c>
    </row>
    <row r="52" spans="2:5" ht="13.5" customHeight="1" x14ac:dyDescent="0.15">
      <c r="B52" s="148"/>
      <c r="C52" s="137" t="s">
        <v>57</v>
      </c>
      <c r="D52" s="138"/>
      <c r="E52" s="22">
        <v>3.5999999999999997E-2</v>
      </c>
    </row>
    <row r="53" spans="2:5" x14ac:dyDescent="0.15">
      <c r="B53" s="148"/>
      <c r="C53" s="135" t="s">
        <v>58</v>
      </c>
      <c r="D53" s="136"/>
      <c r="E53" s="18">
        <v>3.5000000000000003E-2</v>
      </c>
    </row>
    <row r="54" spans="2:5" x14ac:dyDescent="0.15">
      <c r="B54" s="148"/>
      <c r="C54" s="137" t="s">
        <v>59</v>
      </c>
      <c r="D54" s="138"/>
      <c r="E54" s="22">
        <v>3.4000000000000002E-2</v>
      </c>
    </row>
    <row r="55" spans="2:5" x14ac:dyDescent="0.15">
      <c r="B55" s="148"/>
      <c r="C55" s="135" t="s">
        <v>60</v>
      </c>
      <c r="D55" s="136"/>
      <c r="E55" s="18">
        <v>3.3000000000000002E-2</v>
      </c>
    </row>
    <row r="56" spans="2:5" x14ac:dyDescent="0.15">
      <c r="B56" s="148"/>
      <c r="C56" s="137" t="s">
        <v>299</v>
      </c>
      <c r="D56" s="138"/>
      <c r="E56" s="22">
        <v>5.1999999999999998E-2</v>
      </c>
    </row>
    <row r="57" spans="2:5" x14ac:dyDescent="0.15">
      <c r="B57" s="149"/>
      <c r="C57" s="135" t="s">
        <v>300</v>
      </c>
      <c r="D57" s="136"/>
      <c r="E57" s="18">
        <v>0.04</v>
      </c>
    </row>
    <row r="58" spans="2:5" x14ac:dyDescent="0.15">
      <c r="B58" s="139" t="s">
        <v>307</v>
      </c>
      <c r="C58" s="137" t="s">
        <v>302</v>
      </c>
      <c r="D58" s="138"/>
      <c r="E58" s="22">
        <v>6.4000000000000001E-2</v>
      </c>
    </row>
    <row r="59" spans="2:5" x14ac:dyDescent="0.15">
      <c r="B59" s="148"/>
      <c r="C59" s="135" t="s">
        <v>303</v>
      </c>
      <c r="D59" s="136"/>
      <c r="E59" s="18">
        <v>3.7999999999999999E-2</v>
      </c>
    </row>
    <row r="60" spans="2:5" x14ac:dyDescent="0.15">
      <c r="B60" s="148"/>
      <c r="C60" s="137" t="s">
        <v>304</v>
      </c>
      <c r="D60" s="138"/>
      <c r="E60" s="22">
        <v>3.5999999999999997E-2</v>
      </c>
    </row>
    <row r="61" spans="2:5" x14ac:dyDescent="0.15">
      <c r="B61" s="148"/>
      <c r="C61" s="135" t="s">
        <v>305</v>
      </c>
      <c r="D61" s="136"/>
      <c r="E61" s="18">
        <v>4.7E-2</v>
      </c>
    </row>
    <row r="62" spans="2:5" x14ac:dyDescent="0.15">
      <c r="B62" s="149"/>
      <c r="C62" s="137" t="s">
        <v>306</v>
      </c>
      <c r="D62" s="138"/>
      <c r="E62" s="22">
        <v>3.9E-2</v>
      </c>
    </row>
    <row r="63" spans="2:5" ht="13.5" customHeight="1" x14ac:dyDescent="0.15">
      <c r="B63" s="71" t="s">
        <v>309</v>
      </c>
      <c r="C63" s="135" t="s">
        <v>308</v>
      </c>
      <c r="D63" s="136"/>
      <c r="E63" s="18">
        <v>0.04</v>
      </c>
    </row>
    <row r="64" spans="2:5" x14ac:dyDescent="0.15">
      <c r="B64" s="139" t="s">
        <v>320</v>
      </c>
      <c r="C64" s="137" t="s">
        <v>310</v>
      </c>
      <c r="D64" s="138"/>
      <c r="E64" s="22">
        <v>0.04</v>
      </c>
    </row>
    <row r="65" spans="2:5" x14ac:dyDescent="0.15">
      <c r="B65" s="140"/>
      <c r="C65" s="135" t="s">
        <v>311</v>
      </c>
      <c r="D65" s="136"/>
      <c r="E65" s="18">
        <v>3.4000000000000002E-2</v>
      </c>
    </row>
    <row r="66" spans="2:5" x14ac:dyDescent="0.15">
      <c r="B66" s="140"/>
      <c r="C66" s="137" t="s">
        <v>312</v>
      </c>
      <c r="D66" s="138"/>
      <c r="E66" s="22">
        <v>2.8000000000000001E-2</v>
      </c>
    </row>
    <row r="67" spans="2:5" x14ac:dyDescent="0.15">
      <c r="B67" s="140"/>
      <c r="C67" s="135" t="s">
        <v>313</v>
      </c>
      <c r="D67" s="136"/>
      <c r="E67" s="18">
        <v>4.2000000000000003E-2</v>
      </c>
    </row>
    <row r="68" spans="2:5" x14ac:dyDescent="0.15">
      <c r="B68" s="140"/>
      <c r="C68" s="137" t="s">
        <v>314</v>
      </c>
      <c r="D68" s="138"/>
      <c r="E68" s="22">
        <v>3.7999999999999999E-2</v>
      </c>
    </row>
    <row r="69" spans="2:5" x14ac:dyDescent="0.15">
      <c r="B69" s="140"/>
      <c r="C69" s="135" t="s">
        <v>315</v>
      </c>
      <c r="D69" s="136"/>
      <c r="E69" s="18">
        <v>3.4000000000000002E-2</v>
      </c>
    </row>
    <row r="70" spans="2:5" x14ac:dyDescent="0.15">
      <c r="B70" s="140"/>
      <c r="C70" s="137" t="s">
        <v>316</v>
      </c>
      <c r="D70" s="138"/>
      <c r="E70" s="22">
        <v>3.5999999999999997E-2</v>
      </c>
    </row>
    <row r="71" spans="2:5" x14ac:dyDescent="0.15">
      <c r="B71" s="140"/>
      <c r="C71" s="135" t="s">
        <v>317</v>
      </c>
      <c r="D71" s="136"/>
      <c r="E71" s="18">
        <v>3.6999999999999998E-2</v>
      </c>
    </row>
    <row r="72" spans="2:5" x14ac:dyDescent="0.15">
      <c r="B72" s="140"/>
      <c r="C72" s="137" t="s">
        <v>318</v>
      </c>
      <c r="D72" s="138"/>
      <c r="E72" s="22">
        <v>0.04</v>
      </c>
    </row>
    <row r="73" spans="2:5" x14ac:dyDescent="0.15">
      <c r="B73" s="141"/>
      <c r="C73" s="135" t="s">
        <v>319</v>
      </c>
      <c r="D73" s="136"/>
      <c r="E73" s="18">
        <v>4.2999999999999997E-2</v>
      </c>
    </row>
    <row r="74" spans="2:5" x14ac:dyDescent="0.15">
      <c r="B74" s="139" t="s">
        <v>325</v>
      </c>
      <c r="C74" s="137" t="s">
        <v>321</v>
      </c>
      <c r="D74" s="138"/>
      <c r="E74" s="22">
        <v>2.3E-2</v>
      </c>
    </row>
    <row r="75" spans="2:5" x14ac:dyDescent="0.15">
      <c r="B75" s="140"/>
      <c r="C75" s="135" t="s">
        <v>322</v>
      </c>
      <c r="D75" s="136"/>
      <c r="E75" s="18">
        <v>2.4E-2</v>
      </c>
    </row>
    <row r="76" spans="2:5" x14ac:dyDescent="0.15">
      <c r="B76" s="140"/>
      <c r="C76" s="137" t="s">
        <v>323</v>
      </c>
      <c r="D76" s="138"/>
      <c r="E76" s="22">
        <v>3.2000000000000001E-2</v>
      </c>
    </row>
    <row r="77" spans="2:5" x14ac:dyDescent="0.15">
      <c r="B77" s="141"/>
      <c r="C77" s="135" t="s">
        <v>324</v>
      </c>
      <c r="D77" s="136"/>
      <c r="E77" s="18">
        <v>0.04</v>
      </c>
    </row>
    <row r="78" spans="2:5" x14ac:dyDescent="0.15">
      <c r="B78" s="139" t="s">
        <v>326</v>
      </c>
      <c r="C78" s="137" t="s">
        <v>61</v>
      </c>
      <c r="D78" s="138"/>
      <c r="E78" s="22">
        <v>2.1999999999999999E-2</v>
      </c>
    </row>
    <row r="79" spans="2:5" x14ac:dyDescent="0.15">
      <c r="B79" s="141"/>
      <c r="C79" s="135" t="s">
        <v>62</v>
      </c>
      <c r="D79" s="136"/>
      <c r="E79" s="18">
        <v>2.1999999999999999E-2</v>
      </c>
    </row>
    <row r="80" spans="2:5" x14ac:dyDescent="0.15">
      <c r="B80" s="139" t="s">
        <v>327</v>
      </c>
      <c r="C80" s="137" t="s">
        <v>328</v>
      </c>
      <c r="D80" s="138"/>
      <c r="E80" s="74">
        <v>0.15</v>
      </c>
    </row>
    <row r="81" spans="1:5" x14ac:dyDescent="0.15">
      <c r="B81" s="141"/>
      <c r="C81" s="135" t="s">
        <v>329</v>
      </c>
      <c r="D81" s="136"/>
      <c r="E81" s="69">
        <v>7.0000000000000007E-2</v>
      </c>
    </row>
    <row r="84" spans="1:5" x14ac:dyDescent="0.15">
      <c r="C84" s="20"/>
      <c r="D84" s="20"/>
      <c r="E84" s="21"/>
    </row>
    <row r="85" spans="1:5" ht="20.25" customHeight="1" x14ac:dyDescent="0.15">
      <c r="A85" s="19" t="s">
        <v>63</v>
      </c>
      <c r="B85" s="19"/>
    </row>
    <row r="86" spans="1:5" ht="36" customHeight="1" x14ac:dyDescent="0.15">
      <c r="B86" s="152" t="s">
        <v>65</v>
      </c>
      <c r="C86" s="154" t="s">
        <v>331</v>
      </c>
      <c r="D86" s="145" t="s">
        <v>64</v>
      </c>
      <c r="E86" s="146"/>
    </row>
    <row r="87" spans="1:5" ht="13.5" customHeight="1" x14ac:dyDescent="0.15">
      <c r="B87" s="153"/>
      <c r="C87" s="155"/>
      <c r="D87" s="77" t="s">
        <v>67</v>
      </c>
      <c r="E87" s="77" t="s">
        <v>332</v>
      </c>
    </row>
    <row r="88" spans="1:5" x14ac:dyDescent="0.15">
      <c r="B88" s="156" t="s">
        <v>66</v>
      </c>
      <c r="C88" s="142">
        <v>0.09</v>
      </c>
      <c r="D88" s="150">
        <v>0.04</v>
      </c>
      <c r="E88" s="75" t="s">
        <v>333</v>
      </c>
    </row>
    <row r="89" spans="1:5" x14ac:dyDescent="0.15">
      <c r="B89" s="157"/>
      <c r="C89" s="143"/>
      <c r="D89" s="151"/>
      <c r="E89" s="76">
        <v>0.09</v>
      </c>
    </row>
    <row r="90" spans="1:5" x14ac:dyDescent="0.15">
      <c r="B90" s="156" t="s">
        <v>68</v>
      </c>
      <c r="C90" s="144">
        <v>0.09</v>
      </c>
      <c r="D90" s="150" t="s">
        <v>335</v>
      </c>
      <c r="E90" s="75" t="s">
        <v>334</v>
      </c>
    </row>
    <row r="91" spans="1:5" x14ac:dyDescent="0.15">
      <c r="B91" s="157"/>
      <c r="C91" s="143"/>
      <c r="D91" s="151"/>
      <c r="E91" s="76">
        <v>0.09</v>
      </c>
    </row>
    <row r="92" spans="1:5" x14ac:dyDescent="0.15">
      <c r="B92" s="156" t="s">
        <v>69</v>
      </c>
      <c r="C92" s="144">
        <v>0.11</v>
      </c>
      <c r="D92" s="150">
        <v>0.04</v>
      </c>
      <c r="E92" s="75" t="s">
        <v>333</v>
      </c>
    </row>
    <row r="93" spans="1:5" x14ac:dyDescent="0.15">
      <c r="B93" s="157"/>
      <c r="C93" s="143"/>
      <c r="D93" s="151"/>
      <c r="E93" s="76">
        <v>0.11</v>
      </c>
    </row>
    <row r="94" spans="1:5" x14ac:dyDescent="0.15">
      <c r="B94" s="156" t="s">
        <v>70</v>
      </c>
      <c r="C94" s="144">
        <v>0.15</v>
      </c>
      <c r="D94" s="150">
        <v>0.04</v>
      </c>
      <c r="E94" s="75" t="s">
        <v>336</v>
      </c>
    </row>
    <row r="95" spans="1:5" x14ac:dyDescent="0.15">
      <c r="B95" s="157"/>
      <c r="C95" s="143"/>
      <c r="D95" s="151"/>
      <c r="E95" s="76">
        <v>0.15</v>
      </c>
    </row>
    <row r="98" spans="3:3" x14ac:dyDescent="0.15">
      <c r="C98" s="23" t="s">
        <v>330</v>
      </c>
    </row>
  </sheetData>
  <mergeCells count="107">
    <mergeCell ref="D88:D89"/>
    <mergeCell ref="D90:D91"/>
    <mergeCell ref="D92:D93"/>
    <mergeCell ref="D94:D95"/>
    <mergeCell ref="B80:B81"/>
    <mergeCell ref="C80:D80"/>
    <mergeCell ref="C81:D81"/>
    <mergeCell ref="B86:B87"/>
    <mergeCell ref="C86:C87"/>
    <mergeCell ref="B88:B89"/>
    <mergeCell ref="B90:B91"/>
    <mergeCell ref="C94:C95"/>
    <mergeCell ref="C92:C93"/>
    <mergeCell ref="B92:B93"/>
    <mergeCell ref="B94:B95"/>
    <mergeCell ref="B64:B73"/>
    <mergeCell ref="B74:B77"/>
    <mergeCell ref="B78:B79"/>
    <mergeCell ref="B46:B57"/>
    <mergeCell ref="C58:D58"/>
    <mergeCell ref="C62:D62"/>
    <mergeCell ref="B58:B62"/>
    <mergeCell ref="B29:B38"/>
    <mergeCell ref="C37:D37"/>
    <mergeCell ref="C40:D40"/>
    <mergeCell ref="C41:D41"/>
    <mergeCell ref="B39:B45"/>
    <mergeCell ref="C78:D78"/>
    <mergeCell ref="C70:D70"/>
    <mergeCell ref="C71:D71"/>
    <mergeCell ref="C72:D72"/>
    <mergeCell ref="C69:D69"/>
    <mergeCell ref="C66:D66"/>
    <mergeCell ref="C65:D65"/>
    <mergeCell ref="C64:D64"/>
    <mergeCell ref="C60:D60"/>
    <mergeCell ref="C61:D61"/>
    <mergeCell ref="C73:D73"/>
    <mergeCell ref="C67:D67"/>
    <mergeCell ref="B3:B6"/>
    <mergeCell ref="C7:D7"/>
    <mergeCell ref="C8:D8"/>
    <mergeCell ref="B7:B8"/>
    <mergeCell ref="C13:D13"/>
    <mergeCell ref="C11:D11"/>
    <mergeCell ref="C12:D12"/>
    <mergeCell ref="C24:D24"/>
    <mergeCell ref="C3:D3"/>
    <mergeCell ref="C4:D4"/>
    <mergeCell ref="C5:D5"/>
    <mergeCell ref="C6:D6"/>
    <mergeCell ref="C22:D22"/>
    <mergeCell ref="C15:D15"/>
    <mergeCell ref="C9:D9"/>
    <mergeCell ref="C10:D10"/>
    <mergeCell ref="C14:D14"/>
    <mergeCell ref="C16:D16"/>
    <mergeCell ref="B9:B16"/>
    <mergeCell ref="C19:D19"/>
    <mergeCell ref="C25:D25"/>
    <mergeCell ref="B17:B28"/>
    <mergeCell ref="C79:D79"/>
    <mergeCell ref="C77:D77"/>
    <mergeCell ref="C76:D76"/>
    <mergeCell ref="C63:D63"/>
    <mergeCell ref="C88:C89"/>
    <mergeCell ref="C90:C91"/>
    <mergeCell ref="D86:E86"/>
    <mergeCell ref="C68:D68"/>
    <mergeCell ref="C74:D74"/>
    <mergeCell ref="C75:D75"/>
    <mergeCell ref="C30:D30"/>
    <mergeCell ref="C35:D35"/>
    <mergeCell ref="C36:D36"/>
    <mergeCell ref="C42:D42"/>
    <mergeCell ref="C23:D23"/>
    <mergeCell ref="C44:D44"/>
    <mergeCell ref="C43:D43"/>
    <mergeCell ref="C45:D45"/>
    <mergeCell ref="C39:D39"/>
    <mergeCell ref="C38:D38"/>
    <mergeCell ref="C34:D34"/>
    <mergeCell ref="C18:D18"/>
    <mergeCell ref="C2:D2"/>
    <mergeCell ref="C31:D31"/>
    <mergeCell ref="C33:D33"/>
    <mergeCell ref="C32:D32"/>
    <mergeCell ref="C59:D59"/>
    <mergeCell ref="C52:D52"/>
    <mergeCell ref="C53:D53"/>
    <mergeCell ref="C54:D54"/>
    <mergeCell ref="C55:D55"/>
    <mergeCell ref="C56:D56"/>
    <mergeCell ref="C57:D57"/>
    <mergeCell ref="C51:D51"/>
    <mergeCell ref="C46:D46"/>
    <mergeCell ref="C47:D47"/>
    <mergeCell ref="C48:D48"/>
    <mergeCell ref="C49:D49"/>
    <mergeCell ref="C50:D50"/>
    <mergeCell ref="C17:D17"/>
    <mergeCell ref="C20:D20"/>
    <mergeCell ref="C26:D26"/>
    <mergeCell ref="C27:D27"/>
    <mergeCell ref="C28:D28"/>
    <mergeCell ref="C21:D21"/>
    <mergeCell ref="C29:D29"/>
  </mergeCells>
  <phoneticPr fontId="2"/>
  <pageMargins left="0.70866141732283472" right="0.70866141732283472" top="0.74803149606299213" bottom="0.74803149606299213" header="0.31496062992125984" footer="0.31496062992125984"/>
  <pageSetup paperSize="9" orientation="portrait" verticalDpi="0" r:id="rId1"/>
  <headerFooter>
    <oddFooter>&amp;C&amp;A-&amp;P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56"/>
  <sheetViews>
    <sheetView view="pageBreakPreview" topLeftCell="A4" zoomScaleNormal="100" zoomScaleSheetLayoutView="100" workbookViewId="0">
      <selection activeCell="M22" sqref="M22"/>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234</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B5" s="78" t="s">
        <v>347</v>
      </c>
    </row>
    <row r="6" spans="1:14" x14ac:dyDescent="0.15">
      <c r="B6" s="1" t="s">
        <v>230</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17.86</v>
      </c>
      <c r="E65" s="37"/>
      <c r="F65" s="64">
        <v>1</v>
      </c>
      <c r="G65" s="44">
        <f t="shared" ref="G65:G76" si="0">D65*E65*F65</f>
        <v>0</v>
      </c>
      <c r="H65" s="63">
        <f t="shared" ref="H65:H76" si="1">E65*0.034</f>
        <v>0</v>
      </c>
      <c r="I65" s="63">
        <v>0.502</v>
      </c>
      <c r="J65" s="63">
        <f t="shared" ref="J65:J76" si="2">$I65*$D65*$H65</f>
        <v>0</v>
      </c>
      <c r="K65" s="63">
        <v>0.93500000000000005</v>
      </c>
      <c r="L65" s="63">
        <f t="shared" ref="L65:L76" si="3">$K65*$D65*$H65</f>
        <v>0</v>
      </c>
    </row>
    <row r="66" spans="2:14" x14ac:dyDescent="0.15">
      <c r="B66" s="30" t="s">
        <v>90</v>
      </c>
      <c r="C66" s="25" t="s">
        <v>4</v>
      </c>
      <c r="D66" s="44">
        <v>15.9</v>
      </c>
      <c r="E66" s="37"/>
      <c r="F66" s="64">
        <v>1</v>
      </c>
      <c r="G66" s="44">
        <f t="shared" si="0"/>
        <v>0</v>
      </c>
      <c r="H66" s="63">
        <f t="shared" si="1"/>
        <v>0</v>
      </c>
      <c r="I66" s="63">
        <v>0.50800000000000001</v>
      </c>
      <c r="J66" s="63">
        <f t="shared" si="2"/>
        <v>0</v>
      </c>
      <c r="K66" s="63">
        <v>0.53500000000000003</v>
      </c>
      <c r="L66" s="63">
        <f t="shared" si="3"/>
        <v>0</v>
      </c>
    </row>
    <row r="67" spans="2:14" x14ac:dyDescent="0.15">
      <c r="B67" s="30" t="s">
        <v>90</v>
      </c>
      <c r="C67" s="25" t="s">
        <v>6</v>
      </c>
      <c r="D67" s="44">
        <v>22.4</v>
      </c>
      <c r="E67" s="37"/>
      <c r="F67" s="64">
        <v>1</v>
      </c>
      <c r="G67" s="44">
        <f t="shared" si="0"/>
        <v>0</v>
      </c>
      <c r="H67" s="63">
        <f t="shared" si="1"/>
        <v>0</v>
      </c>
      <c r="I67" s="63">
        <v>0.32900000000000001</v>
      </c>
      <c r="J67" s="63">
        <f t="shared" si="2"/>
        <v>0</v>
      </c>
      <c r="K67" s="63">
        <v>0.26</v>
      </c>
      <c r="L67" s="63">
        <f t="shared" si="3"/>
        <v>0</v>
      </c>
    </row>
    <row r="68" spans="2:14" x14ac:dyDescent="0.15">
      <c r="B68" s="30" t="s">
        <v>90</v>
      </c>
      <c r="C68" s="25" t="s">
        <v>8</v>
      </c>
      <c r="D68" s="44">
        <v>14.45</v>
      </c>
      <c r="E68" s="37"/>
      <c r="F68" s="64">
        <v>1</v>
      </c>
      <c r="G68" s="44">
        <f t="shared" si="0"/>
        <v>0</v>
      </c>
      <c r="H68" s="63">
        <f t="shared" si="1"/>
        <v>0</v>
      </c>
      <c r="I68" s="63">
        <v>0.54500000000000004</v>
      </c>
      <c r="J68" s="63">
        <f t="shared" si="2"/>
        <v>0</v>
      </c>
      <c r="K68" s="63">
        <v>0.56399999999999995</v>
      </c>
      <c r="L68" s="63">
        <f t="shared" si="3"/>
        <v>0</v>
      </c>
    </row>
    <row r="69" spans="2:14" x14ac:dyDescent="0.15">
      <c r="B69" s="30" t="s">
        <v>91</v>
      </c>
      <c r="C69" s="25" t="s">
        <v>5</v>
      </c>
      <c r="D69" s="44">
        <v>4.78</v>
      </c>
      <c r="E69" s="37"/>
      <c r="F69" s="64">
        <v>1</v>
      </c>
      <c r="G69" s="44">
        <f t="shared" si="0"/>
        <v>0</v>
      </c>
      <c r="H69" s="63">
        <f t="shared" si="1"/>
        <v>0</v>
      </c>
      <c r="I69" s="63">
        <v>0.502</v>
      </c>
      <c r="J69" s="63">
        <f t="shared" si="2"/>
        <v>0</v>
      </c>
      <c r="K69" s="63">
        <v>0.93500000000000005</v>
      </c>
      <c r="L69" s="63">
        <f t="shared" si="3"/>
        <v>0</v>
      </c>
    </row>
    <row r="70" spans="2:14" x14ac:dyDescent="0.15">
      <c r="B70" s="30" t="s">
        <v>91</v>
      </c>
      <c r="C70" s="25" t="s">
        <v>4</v>
      </c>
      <c r="D70" s="44">
        <v>2.73</v>
      </c>
      <c r="E70" s="37"/>
      <c r="F70" s="64">
        <v>1</v>
      </c>
      <c r="G70" s="44">
        <f t="shared" si="0"/>
        <v>0</v>
      </c>
      <c r="H70" s="63">
        <f t="shared" si="1"/>
        <v>0</v>
      </c>
      <c r="I70" s="63">
        <v>0.50800000000000001</v>
      </c>
      <c r="J70" s="63">
        <f t="shared" si="2"/>
        <v>0</v>
      </c>
      <c r="K70" s="63">
        <v>0.53500000000000003</v>
      </c>
      <c r="L70" s="63">
        <f t="shared" si="3"/>
        <v>0</v>
      </c>
    </row>
    <row r="71" spans="2:14" x14ac:dyDescent="0.15">
      <c r="B71" s="30" t="s">
        <v>91</v>
      </c>
      <c r="C71" s="25" t="s">
        <v>6</v>
      </c>
      <c r="D71" s="44">
        <v>3.1900000000000004</v>
      </c>
      <c r="E71" s="37"/>
      <c r="F71" s="64">
        <v>1</v>
      </c>
      <c r="G71" s="44">
        <f t="shared" si="0"/>
        <v>0</v>
      </c>
      <c r="H71" s="63">
        <f t="shared" si="1"/>
        <v>0</v>
      </c>
      <c r="I71" s="63">
        <v>0.32900000000000001</v>
      </c>
      <c r="J71" s="63">
        <f t="shared" si="2"/>
        <v>0</v>
      </c>
      <c r="K71" s="63">
        <v>0.26</v>
      </c>
      <c r="L71" s="63">
        <f t="shared" si="3"/>
        <v>0</v>
      </c>
    </row>
    <row r="72" spans="2:14" x14ac:dyDescent="0.15">
      <c r="B72" s="30" t="s">
        <v>91</v>
      </c>
      <c r="C72" s="25" t="s">
        <v>8</v>
      </c>
      <c r="D72" s="44">
        <v>2.73</v>
      </c>
      <c r="E72" s="37"/>
      <c r="F72" s="64">
        <v>1</v>
      </c>
      <c r="G72" s="44">
        <f t="shared" si="0"/>
        <v>0</v>
      </c>
      <c r="H72" s="63">
        <f t="shared" si="1"/>
        <v>0</v>
      </c>
      <c r="I72" s="63">
        <v>0.54500000000000004</v>
      </c>
      <c r="J72" s="63">
        <f t="shared" si="2"/>
        <v>0</v>
      </c>
      <c r="K72" s="63">
        <v>0.56399999999999995</v>
      </c>
      <c r="L72" s="63">
        <f t="shared" si="3"/>
        <v>0</v>
      </c>
    </row>
    <row r="73" spans="2:14" x14ac:dyDescent="0.15">
      <c r="B73" s="30" t="s">
        <v>223</v>
      </c>
      <c r="C73" s="25" t="s">
        <v>5</v>
      </c>
      <c r="D73" s="44">
        <v>14.43</v>
      </c>
      <c r="E73" s="37"/>
      <c r="F73" s="64">
        <v>1</v>
      </c>
      <c r="G73" s="44">
        <f t="shared" si="0"/>
        <v>0</v>
      </c>
      <c r="H73" s="63">
        <f t="shared" si="1"/>
        <v>0</v>
      </c>
      <c r="I73" s="63">
        <v>0.502</v>
      </c>
      <c r="J73" s="63">
        <f t="shared" si="2"/>
        <v>0</v>
      </c>
      <c r="K73" s="63">
        <v>0.93500000000000005</v>
      </c>
      <c r="L73" s="63">
        <f t="shared" si="3"/>
        <v>0</v>
      </c>
    </row>
    <row r="74" spans="2:14" x14ac:dyDescent="0.15">
      <c r="B74" s="30" t="s">
        <v>223</v>
      </c>
      <c r="C74" s="25" t="s">
        <v>4</v>
      </c>
      <c r="D74" s="44">
        <v>12.54</v>
      </c>
      <c r="E74" s="37"/>
      <c r="F74" s="64">
        <v>1</v>
      </c>
      <c r="G74" s="44">
        <f t="shared" si="0"/>
        <v>0</v>
      </c>
      <c r="H74" s="63">
        <f t="shared" si="1"/>
        <v>0</v>
      </c>
      <c r="I74" s="63">
        <v>0.50800000000000001</v>
      </c>
      <c r="J74" s="63">
        <f t="shared" si="2"/>
        <v>0</v>
      </c>
      <c r="K74" s="63">
        <v>0.53500000000000003</v>
      </c>
      <c r="L74" s="63">
        <f t="shared" si="3"/>
        <v>0</v>
      </c>
    </row>
    <row r="75" spans="2:14" x14ac:dyDescent="0.15">
      <c r="B75" s="30" t="s">
        <v>223</v>
      </c>
      <c r="C75" s="25" t="s">
        <v>6</v>
      </c>
      <c r="D75" s="44">
        <v>24.36</v>
      </c>
      <c r="E75" s="37"/>
      <c r="F75" s="64">
        <v>1</v>
      </c>
      <c r="G75" s="44">
        <f t="shared" si="0"/>
        <v>0</v>
      </c>
      <c r="H75" s="63">
        <f t="shared" si="1"/>
        <v>0</v>
      </c>
      <c r="I75" s="63">
        <v>0.32900000000000001</v>
      </c>
      <c r="J75" s="63">
        <f t="shared" si="2"/>
        <v>0</v>
      </c>
      <c r="K75" s="63">
        <v>0.26</v>
      </c>
      <c r="L75" s="63">
        <f t="shared" si="3"/>
        <v>0</v>
      </c>
    </row>
    <row r="76" spans="2:14" ht="14.25" thickBot="1" x14ac:dyDescent="0.2">
      <c r="B76" s="31" t="s">
        <v>223</v>
      </c>
      <c r="C76" s="24" t="s">
        <v>8</v>
      </c>
      <c r="D76" s="49">
        <v>12.75</v>
      </c>
      <c r="E76" s="40"/>
      <c r="F76" s="65">
        <v>1</v>
      </c>
      <c r="G76" s="49">
        <f t="shared" si="0"/>
        <v>0</v>
      </c>
      <c r="H76" s="50">
        <f t="shared" si="1"/>
        <v>0</v>
      </c>
      <c r="I76" s="50">
        <v>0.54500000000000004</v>
      </c>
      <c r="J76" s="50">
        <f t="shared" si="2"/>
        <v>0</v>
      </c>
      <c r="K76" s="50">
        <v>0.56399999999999995</v>
      </c>
      <c r="L76" s="50">
        <f t="shared" si="3"/>
        <v>0</v>
      </c>
    </row>
    <row r="77" spans="2:14" ht="14.25" thickTop="1" x14ac:dyDescent="0.15">
      <c r="B77" s="122" t="s">
        <v>217</v>
      </c>
      <c r="C77" s="122"/>
      <c r="D77" s="41">
        <f>SUM(D65:D76)</f>
        <v>148.12</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0.54500000000000004</v>
      </c>
      <c r="J104" s="63">
        <f t="shared" si="5"/>
        <v>0</v>
      </c>
      <c r="K104" s="63">
        <v>0.56399999999999995</v>
      </c>
      <c r="L104" s="63">
        <f t="shared" si="6"/>
        <v>0</v>
      </c>
      <c r="O104" s="1"/>
    </row>
    <row r="105" spans="1:15" x14ac:dyDescent="0.15">
      <c r="B105" s="30" t="s">
        <v>95</v>
      </c>
      <c r="C105" s="25" t="s">
        <v>4</v>
      </c>
      <c r="D105" s="44">
        <v>3.35</v>
      </c>
      <c r="E105" s="37"/>
      <c r="F105" s="64">
        <v>1</v>
      </c>
      <c r="G105" s="44">
        <f t="shared" si="7"/>
        <v>0</v>
      </c>
      <c r="H105" s="63">
        <f t="shared" si="4"/>
        <v>0</v>
      </c>
      <c r="I105" s="63">
        <v>0.50800000000000001</v>
      </c>
      <c r="J105" s="63">
        <f t="shared" si="5"/>
        <v>0</v>
      </c>
      <c r="K105" s="63">
        <v>0.53500000000000003</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0.54500000000000004</v>
      </c>
      <c r="J107" s="63">
        <f t="shared" si="5"/>
        <v>0</v>
      </c>
      <c r="K107" s="63">
        <v>0.56399999999999995</v>
      </c>
      <c r="L107" s="63">
        <f t="shared" si="6"/>
        <v>0</v>
      </c>
      <c r="O107" s="1"/>
    </row>
    <row r="108" spans="1:15" x14ac:dyDescent="0.15">
      <c r="B108" s="30" t="s">
        <v>97</v>
      </c>
      <c r="C108" s="25" t="s">
        <v>4</v>
      </c>
      <c r="D108" s="44">
        <v>0.57999999999999996</v>
      </c>
      <c r="E108" s="37"/>
      <c r="F108" s="64">
        <v>1</v>
      </c>
      <c r="G108" s="44">
        <f t="shared" si="7"/>
        <v>0</v>
      </c>
      <c r="H108" s="63">
        <f t="shared" si="4"/>
        <v>0</v>
      </c>
      <c r="I108" s="63">
        <v>0.50800000000000001</v>
      </c>
      <c r="J108" s="63">
        <f t="shared" si="5"/>
        <v>0</v>
      </c>
      <c r="K108" s="63">
        <v>0.53500000000000003</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0.502</v>
      </c>
      <c r="J110" s="63">
        <f t="shared" si="5"/>
        <v>0</v>
      </c>
      <c r="K110" s="63">
        <v>0.93500000000000005</v>
      </c>
      <c r="L110" s="63">
        <f t="shared" si="6"/>
        <v>0</v>
      </c>
      <c r="O110" s="1"/>
    </row>
    <row r="111" spans="1:15" ht="14.25" thickBot="1" x14ac:dyDescent="0.2">
      <c r="B111" s="31" t="s">
        <v>99</v>
      </c>
      <c r="C111" s="24" t="s">
        <v>6</v>
      </c>
      <c r="D111" s="49">
        <v>0.21</v>
      </c>
      <c r="E111" s="40"/>
      <c r="F111" s="65">
        <v>1</v>
      </c>
      <c r="G111" s="49">
        <f t="shared" si="7"/>
        <v>0</v>
      </c>
      <c r="H111" s="50">
        <f t="shared" si="4"/>
        <v>0</v>
      </c>
      <c r="I111" s="50">
        <v>0.32900000000000001</v>
      </c>
      <c r="J111" s="50">
        <f t="shared" si="5"/>
        <v>0</v>
      </c>
      <c r="K111" s="50">
        <v>0.26</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59"/>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2.15</v>
      </c>
      <c r="E118" s="37"/>
      <c r="F118" s="64">
        <v>1</v>
      </c>
      <c r="G118" s="44">
        <f t="shared" ref="G118:G132" si="8">D118*E118*F118</f>
        <v>0</v>
      </c>
      <c r="H118" s="7"/>
      <c r="I118" s="63">
        <v>0.502</v>
      </c>
      <c r="J118" s="57">
        <v>0.93</v>
      </c>
      <c r="K118" s="63">
        <f t="shared" ref="K118:K132" si="9">$H118*$I118*$J118*$D118</f>
        <v>0</v>
      </c>
      <c r="L118" s="63">
        <v>0.93500000000000005</v>
      </c>
      <c r="M118" s="57">
        <v>0.51</v>
      </c>
      <c r="N118" s="63">
        <f>$H118*$I118*$M118*$D118</f>
        <v>0</v>
      </c>
      <c r="O118" s="1"/>
    </row>
    <row r="119" spans="1:15" x14ac:dyDescent="0.15">
      <c r="B119" s="30" t="s">
        <v>7</v>
      </c>
      <c r="C119" s="25" t="s">
        <v>5</v>
      </c>
      <c r="D119" s="44">
        <v>2.97</v>
      </c>
      <c r="E119" s="37"/>
      <c r="F119" s="64">
        <v>1</v>
      </c>
      <c r="G119" s="44">
        <f t="shared" si="8"/>
        <v>0</v>
      </c>
      <c r="H119" s="7"/>
      <c r="I119" s="63">
        <v>0.502</v>
      </c>
      <c r="J119" s="57">
        <v>0.93</v>
      </c>
      <c r="K119" s="63">
        <f t="shared" si="9"/>
        <v>0</v>
      </c>
      <c r="L119" s="63">
        <v>0.93500000000000005</v>
      </c>
      <c r="M119" s="57">
        <v>0.51</v>
      </c>
      <c r="N119" s="63">
        <f t="shared" ref="N119:N132" si="10">$H119*$I119*$M119*$D119</f>
        <v>0</v>
      </c>
      <c r="O119" s="1"/>
    </row>
    <row r="120" spans="1:15" x14ac:dyDescent="0.15">
      <c r="B120" s="30" t="s">
        <v>7</v>
      </c>
      <c r="C120" s="25" t="s">
        <v>5</v>
      </c>
      <c r="D120" s="44">
        <v>2.15</v>
      </c>
      <c r="E120" s="37"/>
      <c r="F120" s="64">
        <v>1</v>
      </c>
      <c r="G120" s="44">
        <f t="shared" si="8"/>
        <v>0</v>
      </c>
      <c r="H120" s="7"/>
      <c r="I120" s="63">
        <v>0.502</v>
      </c>
      <c r="J120" s="57">
        <v>0.93</v>
      </c>
      <c r="K120" s="63">
        <f t="shared" si="9"/>
        <v>0</v>
      </c>
      <c r="L120" s="63">
        <v>0.93500000000000005</v>
      </c>
      <c r="M120" s="57">
        <v>0.51</v>
      </c>
      <c r="N120" s="63">
        <f t="shared" si="10"/>
        <v>0</v>
      </c>
      <c r="O120" s="1"/>
    </row>
    <row r="121" spans="1:15" x14ac:dyDescent="0.15">
      <c r="B121" s="30" t="s">
        <v>7</v>
      </c>
      <c r="C121" s="25" t="s">
        <v>8</v>
      </c>
      <c r="D121" s="44">
        <v>2.15</v>
      </c>
      <c r="E121" s="37"/>
      <c r="F121" s="64">
        <v>1</v>
      </c>
      <c r="G121" s="44">
        <f t="shared" si="8"/>
        <v>0</v>
      </c>
      <c r="H121" s="7"/>
      <c r="I121" s="63">
        <v>0.54500000000000004</v>
      </c>
      <c r="J121" s="57">
        <v>0.93</v>
      </c>
      <c r="K121" s="63">
        <f t="shared" si="9"/>
        <v>0</v>
      </c>
      <c r="L121" s="63">
        <v>0.56399999999999995</v>
      </c>
      <c r="M121" s="57">
        <v>0.51</v>
      </c>
      <c r="N121" s="63">
        <f t="shared" si="10"/>
        <v>0</v>
      </c>
      <c r="O121" s="1"/>
    </row>
    <row r="122" spans="1:15" x14ac:dyDescent="0.15">
      <c r="B122" s="30" t="s">
        <v>9</v>
      </c>
      <c r="C122" s="25" t="s">
        <v>8</v>
      </c>
      <c r="D122" s="44">
        <v>0.6</v>
      </c>
      <c r="E122" s="37"/>
      <c r="F122" s="64">
        <v>1</v>
      </c>
      <c r="G122" s="44">
        <f t="shared" si="8"/>
        <v>0</v>
      </c>
      <c r="H122" s="7"/>
      <c r="I122" s="63">
        <v>0.54500000000000004</v>
      </c>
      <c r="J122" s="57">
        <v>0.93</v>
      </c>
      <c r="K122" s="63">
        <f t="shared" si="9"/>
        <v>0</v>
      </c>
      <c r="L122" s="63">
        <v>0.56399999999999995</v>
      </c>
      <c r="M122" s="57">
        <v>0.51</v>
      </c>
      <c r="N122" s="63">
        <f t="shared" si="10"/>
        <v>0</v>
      </c>
      <c r="O122" s="1"/>
    </row>
    <row r="123" spans="1:15" x14ac:dyDescent="0.15">
      <c r="B123" s="30" t="s">
        <v>12</v>
      </c>
      <c r="C123" s="25" t="s">
        <v>4</v>
      </c>
      <c r="D123" s="44">
        <v>0.35</v>
      </c>
      <c r="E123" s="37"/>
      <c r="F123" s="64">
        <v>1</v>
      </c>
      <c r="G123" s="44">
        <f>D123*E123*F123</f>
        <v>0</v>
      </c>
      <c r="H123" s="7"/>
      <c r="I123" s="63">
        <v>0.50800000000000001</v>
      </c>
      <c r="J123" s="57">
        <v>0.93</v>
      </c>
      <c r="K123" s="63">
        <f>$H123*$I123*$J123*$D123</f>
        <v>0</v>
      </c>
      <c r="L123" s="63">
        <v>0.53500000000000003</v>
      </c>
      <c r="M123" s="57">
        <v>0.51</v>
      </c>
      <c r="N123" s="63">
        <f>$H123*$I123*$M123*$D123</f>
        <v>0</v>
      </c>
      <c r="O123" s="1"/>
    </row>
    <row r="124" spans="1:15" x14ac:dyDescent="0.15">
      <c r="B124" s="30" t="s">
        <v>10</v>
      </c>
      <c r="C124" s="25" t="s">
        <v>6</v>
      </c>
      <c r="D124" s="44">
        <v>0.35</v>
      </c>
      <c r="E124" s="37"/>
      <c r="F124" s="64">
        <v>1</v>
      </c>
      <c r="G124" s="44">
        <f t="shared" si="8"/>
        <v>0</v>
      </c>
      <c r="H124" s="7"/>
      <c r="I124" s="63">
        <v>0.32900000000000001</v>
      </c>
      <c r="J124" s="57">
        <v>0.93</v>
      </c>
      <c r="K124" s="63">
        <f t="shared" si="9"/>
        <v>0</v>
      </c>
      <c r="L124" s="63">
        <v>0.26</v>
      </c>
      <c r="M124" s="57">
        <v>0.51</v>
      </c>
      <c r="N124" s="63">
        <f t="shared" si="10"/>
        <v>0</v>
      </c>
      <c r="O124" s="1"/>
    </row>
    <row r="125" spans="1:15" x14ac:dyDescent="0.15">
      <c r="B125" s="30" t="s">
        <v>11</v>
      </c>
      <c r="C125" s="25" t="s">
        <v>6</v>
      </c>
      <c r="D125" s="44">
        <v>0.35</v>
      </c>
      <c r="E125" s="37"/>
      <c r="F125" s="64">
        <v>1</v>
      </c>
      <c r="G125" s="44">
        <f t="shared" si="8"/>
        <v>0</v>
      </c>
      <c r="H125" s="7"/>
      <c r="I125" s="63">
        <v>0.32900000000000001</v>
      </c>
      <c r="J125" s="57">
        <v>0.93</v>
      </c>
      <c r="K125" s="63">
        <f t="shared" si="9"/>
        <v>0</v>
      </c>
      <c r="L125" s="63">
        <v>0.26</v>
      </c>
      <c r="M125" s="57">
        <v>0.51</v>
      </c>
      <c r="N125" s="63">
        <f t="shared" si="10"/>
        <v>0</v>
      </c>
      <c r="O125" s="1"/>
    </row>
    <row r="126" spans="1:15" x14ac:dyDescent="0.15">
      <c r="B126" s="30" t="s">
        <v>18</v>
      </c>
      <c r="C126" s="25" t="s">
        <v>6</v>
      </c>
      <c r="D126" s="44">
        <v>0.35</v>
      </c>
      <c r="E126" s="37"/>
      <c r="F126" s="64">
        <v>1</v>
      </c>
      <c r="G126" s="44">
        <f t="shared" si="8"/>
        <v>0</v>
      </c>
      <c r="H126" s="7"/>
      <c r="I126" s="63">
        <v>0.32900000000000001</v>
      </c>
      <c r="J126" s="57">
        <v>0.93</v>
      </c>
      <c r="K126" s="63">
        <f t="shared" si="9"/>
        <v>0</v>
      </c>
      <c r="L126" s="63">
        <v>0.26</v>
      </c>
      <c r="M126" s="57">
        <v>0.51</v>
      </c>
      <c r="N126" s="63">
        <f t="shared" si="10"/>
        <v>0</v>
      </c>
      <c r="O126" s="1"/>
    </row>
    <row r="127" spans="1:15" x14ac:dyDescent="0.15">
      <c r="B127" s="30" t="s">
        <v>14</v>
      </c>
      <c r="C127" s="25" t="s">
        <v>4</v>
      </c>
      <c r="D127" s="44">
        <v>1.31</v>
      </c>
      <c r="E127" s="37"/>
      <c r="F127" s="64">
        <v>1</v>
      </c>
      <c r="G127" s="44">
        <f t="shared" si="8"/>
        <v>0</v>
      </c>
      <c r="H127" s="7"/>
      <c r="I127" s="63">
        <v>0.50800000000000001</v>
      </c>
      <c r="J127" s="57">
        <v>0.93</v>
      </c>
      <c r="K127" s="63">
        <f t="shared" si="9"/>
        <v>0</v>
      </c>
      <c r="L127" s="63">
        <v>0.53500000000000003</v>
      </c>
      <c r="M127" s="57">
        <v>0.51</v>
      </c>
      <c r="N127" s="63">
        <f t="shared" si="10"/>
        <v>0</v>
      </c>
      <c r="O127" s="1"/>
    </row>
    <row r="128" spans="1:15" x14ac:dyDescent="0.15">
      <c r="B128" s="30" t="s">
        <v>14</v>
      </c>
      <c r="C128" s="25" t="s">
        <v>5</v>
      </c>
      <c r="D128" s="44">
        <v>1.82</v>
      </c>
      <c r="E128" s="37"/>
      <c r="F128" s="64">
        <v>1</v>
      </c>
      <c r="G128" s="44">
        <f t="shared" si="8"/>
        <v>0</v>
      </c>
      <c r="H128" s="7"/>
      <c r="I128" s="63">
        <v>0.502</v>
      </c>
      <c r="J128" s="57">
        <v>0.93</v>
      </c>
      <c r="K128" s="63">
        <f t="shared" si="9"/>
        <v>0</v>
      </c>
      <c r="L128" s="63">
        <v>0.93500000000000005</v>
      </c>
      <c r="M128" s="57">
        <v>0.51</v>
      </c>
      <c r="N128" s="63">
        <f t="shared" si="10"/>
        <v>0</v>
      </c>
      <c r="O128" s="1"/>
    </row>
    <row r="129" spans="1:15" x14ac:dyDescent="0.15">
      <c r="B129" s="30" t="s">
        <v>15</v>
      </c>
      <c r="C129" s="25" t="s">
        <v>5</v>
      </c>
      <c r="D129" s="44">
        <v>2.97</v>
      </c>
      <c r="E129" s="37"/>
      <c r="F129" s="64">
        <v>1</v>
      </c>
      <c r="G129" s="44">
        <f t="shared" si="8"/>
        <v>0</v>
      </c>
      <c r="H129" s="7"/>
      <c r="I129" s="63">
        <v>0.502</v>
      </c>
      <c r="J129" s="57">
        <v>0.93</v>
      </c>
      <c r="K129" s="63">
        <f t="shared" si="9"/>
        <v>0</v>
      </c>
      <c r="L129" s="63">
        <v>0.93500000000000005</v>
      </c>
      <c r="M129" s="57">
        <v>0.51</v>
      </c>
      <c r="N129" s="63">
        <f t="shared" si="10"/>
        <v>0</v>
      </c>
      <c r="O129" s="1"/>
    </row>
    <row r="130" spans="1:15" x14ac:dyDescent="0.15">
      <c r="B130" s="30" t="s">
        <v>16</v>
      </c>
      <c r="C130" s="25" t="s">
        <v>5</v>
      </c>
      <c r="D130" s="44">
        <v>2.97</v>
      </c>
      <c r="E130" s="37"/>
      <c r="F130" s="64">
        <v>1</v>
      </c>
      <c r="G130" s="44">
        <f t="shared" si="8"/>
        <v>0</v>
      </c>
      <c r="H130" s="7"/>
      <c r="I130" s="63">
        <v>0.502</v>
      </c>
      <c r="J130" s="57">
        <v>0.93</v>
      </c>
      <c r="K130" s="63">
        <f t="shared" si="9"/>
        <v>0</v>
      </c>
      <c r="L130" s="63">
        <v>0.93500000000000005</v>
      </c>
      <c r="M130" s="57">
        <v>0.51</v>
      </c>
      <c r="N130" s="63">
        <f t="shared" si="10"/>
        <v>0</v>
      </c>
      <c r="O130" s="1"/>
    </row>
    <row r="131" spans="1:15" x14ac:dyDescent="0.15">
      <c r="B131" s="30" t="s">
        <v>16</v>
      </c>
      <c r="C131" s="25" t="s">
        <v>8</v>
      </c>
      <c r="D131" s="44">
        <v>0.35</v>
      </c>
      <c r="E131" s="37"/>
      <c r="F131" s="64">
        <v>1</v>
      </c>
      <c r="G131" s="44">
        <f t="shared" si="8"/>
        <v>0</v>
      </c>
      <c r="H131" s="7"/>
      <c r="I131" s="63">
        <v>0.54500000000000004</v>
      </c>
      <c r="J131" s="57">
        <v>0.93</v>
      </c>
      <c r="K131" s="63">
        <f t="shared" si="9"/>
        <v>0</v>
      </c>
      <c r="L131" s="63">
        <v>0.56399999999999995</v>
      </c>
      <c r="M131" s="57">
        <v>0.51</v>
      </c>
      <c r="N131" s="63">
        <f t="shared" si="10"/>
        <v>0</v>
      </c>
      <c r="O131" s="1"/>
    </row>
    <row r="132" spans="1:15" x14ac:dyDescent="0.15">
      <c r="B132" s="30" t="s">
        <v>20</v>
      </c>
      <c r="C132" s="25" t="s">
        <v>6</v>
      </c>
      <c r="D132" s="44">
        <v>0.84</v>
      </c>
      <c r="E132" s="37"/>
      <c r="F132" s="64">
        <v>1</v>
      </c>
      <c r="G132" s="44">
        <f t="shared" si="8"/>
        <v>0</v>
      </c>
      <c r="H132" s="7"/>
      <c r="I132" s="63">
        <v>0.32900000000000001</v>
      </c>
      <c r="J132" s="57">
        <v>0.93</v>
      </c>
      <c r="K132" s="63">
        <f t="shared" si="9"/>
        <v>0</v>
      </c>
      <c r="L132" s="63">
        <v>0.26</v>
      </c>
      <c r="M132" s="57">
        <v>0.51</v>
      </c>
      <c r="N132" s="63">
        <f t="shared" si="10"/>
        <v>0</v>
      </c>
      <c r="O132" s="1"/>
    </row>
    <row r="133" spans="1:15" ht="14.25" thickBot="1" x14ac:dyDescent="0.2">
      <c r="B133" s="31" t="s">
        <v>10</v>
      </c>
      <c r="C133" s="24" t="s">
        <v>6</v>
      </c>
      <c r="D133" s="49">
        <v>0.35</v>
      </c>
      <c r="E133" s="40"/>
      <c r="F133" s="65">
        <v>1</v>
      </c>
      <c r="G133" s="49">
        <f>D133*E133*F133</f>
        <v>0</v>
      </c>
      <c r="H133" s="8"/>
      <c r="I133" s="50">
        <v>0.32900000000000001</v>
      </c>
      <c r="J133" s="58">
        <v>0.93</v>
      </c>
      <c r="K133" s="50">
        <f>$H133*$I133*$J133*$D133</f>
        <v>0</v>
      </c>
      <c r="L133" s="50">
        <v>0.26</v>
      </c>
      <c r="M133" s="58">
        <v>0.51</v>
      </c>
      <c r="N133" s="50">
        <f>$H133*$I133*$M133*$D133</f>
        <v>0</v>
      </c>
      <c r="O133" s="1"/>
    </row>
    <row r="134" spans="1:15" ht="14.25" thickTop="1" x14ac:dyDescent="0.15">
      <c r="B134" s="122" t="s">
        <v>222</v>
      </c>
      <c r="C134" s="122"/>
      <c r="D134" s="41">
        <f>SUM(D118:D133)</f>
        <v>22.03</v>
      </c>
      <c r="F134" s="68" t="s">
        <v>209</v>
      </c>
      <c r="G134" s="41">
        <f>SUM(G118:G133)</f>
        <v>0</v>
      </c>
      <c r="I134" s="36"/>
      <c r="J134" s="68" t="s">
        <v>210</v>
      </c>
      <c r="K134" s="42">
        <f>SUM(K118:K133)</f>
        <v>0</v>
      </c>
      <c r="M134" s="68" t="s">
        <v>211</v>
      </c>
      <c r="N134" s="42">
        <f>SUM(N118:N133)</f>
        <v>0</v>
      </c>
      <c r="O134" s="1"/>
    </row>
    <row r="135" spans="1:15" x14ac:dyDescent="0.15">
      <c r="B135" s="1" t="s">
        <v>226</v>
      </c>
    </row>
    <row r="137" spans="1:15" x14ac:dyDescent="0.15">
      <c r="B137" s="1" t="s">
        <v>28</v>
      </c>
    </row>
    <row r="138" spans="1:15" s="4" customFormat="1" ht="57" customHeight="1" x14ac:dyDescent="0.15">
      <c r="A138" s="3"/>
      <c r="B138" s="39" t="s">
        <v>1</v>
      </c>
      <c r="C138" s="39" t="s">
        <v>2</v>
      </c>
      <c r="D138" s="38" t="s">
        <v>109</v>
      </c>
      <c r="E138" s="38" t="s">
        <v>104</v>
      </c>
      <c r="F138" s="38" t="s">
        <v>29</v>
      </c>
      <c r="G138" s="39" t="s">
        <v>17</v>
      </c>
      <c r="H138" s="38" t="s">
        <v>100</v>
      </c>
      <c r="I138" s="38" t="s">
        <v>105</v>
      </c>
      <c r="J138" s="38" t="s">
        <v>106</v>
      </c>
      <c r="K138" s="38" t="s">
        <v>107</v>
      </c>
      <c r="L138" s="38" t="s">
        <v>108</v>
      </c>
      <c r="M138" s="3"/>
    </row>
    <row r="139" spans="1:15" x14ac:dyDescent="0.15">
      <c r="B139" s="30" t="s">
        <v>19</v>
      </c>
      <c r="C139" s="25" t="s">
        <v>4</v>
      </c>
      <c r="D139" s="44">
        <v>1.89</v>
      </c>
      <c r="E139" s="37"/>
      <c r="F139" s="64">
        <v>1</v>
      </c>
      <c r="G139" s="44">
        <f>D139*E139*F139</f>
        <v>0</v>
      </c>
      <c r="H139" s="63">
        <f>E139*0.034</f>
        <v>0</v>
      </c>
      <c r="I139" s="63">
        <v>0.50800000000000001</v>
      </c>
      <c r="J139" s="63">
        <f>$I139*$D139*$H139</f>
        <v>0</v>
      </c>
      <c r="K139" s="63">
        <v>0.53500000000000003</v>
      </c>
      <c r="L139" s="63">
        <f>$K139*$D139*$H139</f>
        <v>0</v>
      </c>
    </row>
    <row r="140" spans="1:15" ht="14.25" thickBot="1" x14ac:dyDescent="0.2">
      <c r="B140" s="31" t="s">
        <v>9</v>
      </c>
      <c r="C140" s="24" t="s">
        <v>6</v>
      </c>
      <c r="D140" s="49">
        <v>1.35</v>
      </c>
      <c r="E140" s="40"/>
      <c r="F140" s="65">
        <v>1</v>
      </c>
      <c r="G140" s="49">
        <f t="shared" ref="G140" si="11">D140*E140*F140</f>
        <v>0</v>
      </c>
      <c r="H140" s="50">
        <f>E140*0.034</f>
        <v>0</v>
      </c>
      <c r="I140" s="50">
        <v>0.32900000000000001</v>
      </c>
      <c r="J140" s="50">
        <f>$I140*$D140*$H140</f>
        <v>0</v>
      </c>
      <c r="K140" s="50">
        <v>0.26</v>
      </c>
      <c r="L140" s="50">
        <f>$K140*$D140*$H140</f>
        <v>0</v>
      </c>
    </row>
    <row r="141" spans="1:15" ht="14.25" thickTop="1" x14ac:dyDescent="0.15">
      <c r="B141" s="122" t="s">
        <v>225</v>
      </c>
      <c r="C141" s="122"/>
      <c r="D141" s="41">
        <f>SUM(D139:D140)</f>
        <v>3.24</v>
      </c>
      <c r="F141" s="68" t="s">
        <v>212</v>
      </c>
      <c r="G141" s="41">
        <f>SUM(G139:G140)</f>
        <v>0</v>
      </c>
      <c r="I141" s="68" t="s">
        <v>213</v>
      </c>
      <c r="J141" s="42">
        <f>SUM(J139:J140)</f>
        <v>0</v>
      </c>
      <c r="K141" s="68" t="s">
        <v>214</v>
      </c>
      <c r="L141" s="42">
        <f>SUM(L139:L140)</f>
        <v>0</v>
      </c>
    </row>
    <row r="143" spans="1:15" x14ac:dyDescent="0.15">
      <c r="A143" s="1" t="s">
        <v>142</v>
      </c>
    </row>
    <row r="144" spans="1:15" ht="17.25" customHeight="1" x14ac:dyDescent="0.15">
      <c r="B144" s="93" t="s">
        <v>25</v>
      </c>
      <c r="C144" s="93"/>
      <c r="D144" s="93"/>
      <c r="E144" s="91" t="s">
        <v>133</v>
      </c>
      <c r="F144" s="92"/>
      <c r="G144" s="91" t="s">
        <v>34</v>
      </c>
      <c r="H144" s="92"/>
      <c r="I144" s="91" t="s">
        <v>148</v>
      </c>
      <c r="J144" s="92"/>
      <c r="K144" s="91" t="s">
        <v>160</v>
      </c>
      <c r="L144" s="92"/>
    </row>
    <row r="145" spans="2:15" x14ac:dyDescent="0.15">
      <c r="B145" s="125" t="s">
        <v>31</v>
      </c>
      <c r="C145" s="131"/>
      <c r="D145" s="126"/>
      <c r="E145" s="30" t="s">
        <v>134</v>
      </c>
      <c r="F145" s="43">
        <f>D77</f>
        <v>148.12</v>
      </c>
      <c r="G145" s="30" t="s">
        <v>110</v>
      </c>
      <c r="H145" s="41">
        <f>$G$77</f>
        <v>0</v>
      </c>
      <c r="I145" s="30" t="s">
        <v>149</v>
      </c>
      <c r="J145" s="42">
        <f>$J$77</f>
        <v>0</v>
      </c>
      <c r="K145" s="30" t="s">
        <v>150</v>
      </c>
      <c r="L145" s="42">
        <f>$L$77</f>
        <v>0</v>
      </c>
    </row>
    <row r="146" spans="2:15" s="1" customFormat="1" x14ac:dyDescent="0.15">
      <c r="B146" s="125" t="s">
        <v>128</v>
      </c>
      <c r="C146" s="131"/>
      <c r="D146" s="126"/>
      <c r="E146" s="28" t="s">
        <v>137</v>
      </c>
      <c r="F146" s="45">
        <f>$D$85</f>
        <v>67.900000000000006</v>
      </c>
      <c r="G146" s="29" t="s">
        <v>114</v>
      </c>
      <c r="H146" s="41">
        <f>$G$85</f>
        <v>0</v>
      </c>
      <c r="I146" s="47"/>
      <c r="J146" s="48"/>
      <c r="K146" s="47"/>
      <c r="L146" s="48"/>
      <c r="N146"/>
      <c r="O146"/>
    </row>
    <row r="147" spans="2:15" s="1" customFormat="1" x14ac:dyDescent="0.15">
      <c r="B147" s="125" t="s">
        <v>129</v>
      </c>
      <c r="C147" s="131"/>
      <c r="D147" s="126"/>
      <c r="E147" s="28" t="s">
        <v>138</v>
      </c>
      <c r="F147" s="45">
        <f>$D$91</f>
        <v>67.900000000000006</v>
      </c>
      <c r="G147" s="29" t="s">
        <v>118</v>
      </c>
      <c r="H147" s="41">
        <f>$G$91</f>
        <v>0</v>
      </c>
      <c r="I147" s="47"/>
      <c r="J147" s="48"/>
      <c r="K147" s="47"/>
      <c r="L147" s="48"/>
      <c r="N147"/>
      <c r="O147"/>
    </row>
    <row r="148" spans="2:15" s="1" customFormat="1" x14ac:dyDescent="0.15">
      <c r="B148" s="125" t="s">
        <v>130</v>
      </c>
      <c r="C148" s="131"/>
      <c r="D148" s="126"/>
      <c r="E148" s="30" t="s">
        <v>139</v>
      </c>
      <c r="F148" s="46">
        <f>$D$98</f>
        <v>67.900000000000006</v>
      </c>
      <c r="G148" s="30" t="s">
        <v>119</v>
      </c>
      <c r="H148" s="41">
        <f>$G$98</f>
        <v>0</v>
      </c>
      <c r="I148" s="30" t="s">
        <v>151</v>
      </c>
      <c r="J148" s="42">
        <f>$J$98</f>
        <v>0</v>
      </c>
      <c r="K148" s="30" t="s">
        <v>152</v>
      </c>
      <c r="L148" s="42">
        <f>$L$98</f>
        <v>0</v>
      </c>
      <c r="N148"/>
      <c r="O148"/>
    </row>
    <row r="149" spans="2:15" s="1" customFormat="1" x14ac:dyDescent="0.15">
      <c r="B149" s="125" t="s">
        <v>141</v>
      </c>
      <c r="C149" s="131"/>
      <c r="D149" s="126"/>
      <c r="E149" s="30" t="s">
        <v>140</v>
      </c>
      <c r="F149" s="46">
        <f>$D$112</f>
        <v>84.199999999999989</v>
      </c>
      <c r="G149" s="30" t="s">
        <v>120</v>
      </c>
      <c r="H149" s="41">
        <f>$G$112</f>
        <v>0</v>
      </c>
      <c r="I149" s="30" t="s">
        <v>153</v>
      </c>
      <c r="J149" s="42">
        <f>$J$112</f>
        <v>0</v>
      </c>
      <c r="K149" s="30" t="s">
        <v>154</v>
      </c>
      <c r="L149" s="42">
        <f>$L$112</f>
        <v>0</v>
      </c>
      <c r="N149"/>
      <c r="O149"/>
    </row>
    <row r="150" spans="2:15" s="1" customFormat="1" x14ac:dyDescent="0.15">
      <c r="B150" s="125" t="s">
        <v>32</v>
      </c>
      <c r="C150" s="131"/>
      <c r="D150" s="126"/>
      <c r="E150" s="30" t="s">
        <v>144</v>
      </c>
      <c r="F150" s="41">
        <f>$D$134</f>
        <v>22.03</v>
      </c>
      <c r="G150" s="30" t="s">
        <v>126</v>
      </c>
      <c r="H150" s="41">
        <f>$G$134</f>
        <v>0</v>
      </c>
      <c r="I150" s="30" t="s">
        <v>155</v>
      </c>
      <c r="J150" s="42">
        <f>$K$134</f>
        <v>0</v>
      </c>
      <c r="K150" s="30" t="s">
        <v>156</v>
      </c>
      <c r="L150" s="42">
        <f>$N$134</f>
        <v>0</v>
      </c>
      <c r="N150"/>
      <c r="O150"/>
    </row>
    <row r="151" spans="2:15" s="1" customFormat="1" ht="14.25" thickBot="1" x14ac:dyDescent="0.2">
      <c r="B151" s="129" t="s">
        <v>132</v>
      </c>
      <c r="C151" s="132"/>
      <c r="D151" s="130"/>
      <c r="E151" s="31" t="s">
        <v>145</v>
      </c>
      <c r="F151" s="49">
        <f>$D$141</f>
        <v>3.24</v>
      </c>
      <c r="G151" s="31" t="s">
        <v>127</v>
      </c>
      <c r="H151" s="49">
        <f>$G$141</f>
        <v>0</v>
      </c>
      <c r="I151" s="31" t="s">
        <v>157</v>
      </c>
      <c r="J151" s="50">
        <f>$J$141</f>
        <v>0</v>
      </c>
      <c r="K151" s="31" t="s">
        <v>158</v>
      </c>
      <c r="L151" s="50">
        <f>$L$141</f>
        <v>0</v>
      </c>
      <c r="N151"/>
      <c r="O151"/>
    </row>
    <row r="152" spans="2:15" s="1" customFormat="1" ht="14.25" thickTop="1" x14ac:dyDescent="0.15">
      <c r="E152" s="26" t="s">
        <v>143</v>
      </c>
      <c r="F152" s="41">
        <f>SUM(F145:F151)</f>
        <v>461.29000000000008</v>
      </c>
      <c r="G152" s="26" t="s">
        <v>337</v>
      </c>
      <c r="H152" s="41">
        <f>SUM(H145:H151)</f>
        <v>0</v>
      </c>
      <c r="I152" s="26" t="s">
        <v>338</v>
      </c>
      <c r="J152" s="42">
        <f>SUM(J145:J151)</f>
        <v>0</v>
      </c>
      <c r="K152" s="26" t="s">
        <v>339</v>
      </c>
      <c r="L152" s="42">
        <f>SUM(L145:L151)</f>
        <v>0</v>
      </c>
      <c r="N152"/>
      <c r="O152"/>
    </row>
    <row r="153" spans="2:15" s="1" customFormat="1" x14ac:dyDescent="0.15">
      <c r="E153" s="27"/>
      <c r="F153" s="36"/>
      <c r="G153" s="30" t="s">
        <v>340</v>
      </c>
      <c r="H153" s="42">
        <f>H152/$F$152</f>
        <v>0</v>
      </c>
      <c r="I153" s="30" t="s">
        <v>159</v>
      </c>
      <c r="J153" s="44">
        <f>J152/$F$152*100</f>
        <v>0</v>
      </c>
      <c r="K153" s="27"/>
      <c r="L153" s="36"/>
      <c r="N153"/>
      <c r="O153"/>
    </row>
    <row r="154" spans="2:15" s="1" customFormat="1" x14ac:dyDescent="0.15">
      <c r="E154" s="1" t="s">
        <v>146</v>
      </c>
      <c r="N154"/>
      <c r="O154"/>
    </row>
    <row r="155" spans="2:15" s="1" customFormat="1" x14ac:dyDescent="0.15">
      <c r="E155" s="1" t="s">
        <v>147</v>
      </c>
      <c r="N155"/>
      <c r="O155"/>
    </row>
    <row r="156" spans="2:15" s="1" customFormat="1" x14ac:dyDescent="0.15">
      <c r="E156" s="1" t="s">
        <v>254</v>
      </c>
      <c r="N156"/>
      <c r="O156"/>
    </row>
  </sheetData>
  <mergeCells count="30">
    <mergeCell ref="B148:D148"/>
    <mergeCell ref="B149:D149"/>
    <mergeCell ref="B150:D150"/>
    <mergeCell ref="B151:D151"/>
    <mergeCell ref="I3:N3"/>
    <mergeCell ref="I4:N4"/>
    <mergeCell ref="G144:H144"/>
    <mergeCell ref="I144:J144"/>
    <mergeCell ref="K144:L144"/>
    <mergeCell ref="B145:D145"/>
    <mergeCell ref="B146:D146"/>
    <mergeCell ref="B147:D147"/>
    <mergeCell ref="B98:C98"/>
    <mergeCell ref="B112:C112"/>
    <mergeCell ref="B134:C134"/>
    <mergeCell ref="B141:C141"/>
    <mergeCell ref="B144:D144"/>
    <mergeCell ref="E144:F144"/>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56"/>
  <sheetViews>
    <sheetView view="pageBreakPreview" zoomScaleNormal="100" zoomScaleSheetLayoutView="100"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233</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230</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17.86</v>
      </c>
      <c r="E65" s="37"/>
      <c r="F65" s="64">
        <v>1</v>
      </c>
      <c r="G65" s="44">
        <f t="shared" ref="G65:G76" si="0">D65*E65*F65</f>
        <v>0</v>
      </c>
      <c r="H65" s="63">
        <f t="shared" ref="H65:H76" si="1">E65*0.034</f>
        <v>0</v>
      </c>
      <c r="I65" s="63">
        <v>0.50700000000000001</v>
      </c>
      <c r="J65" s="63">
        <f t="shared" ref="J65:J76" si="2">$I65*$D65*$H65</f>
        <v>0</v>
      </c>
      <c r="K65" s="63">
        <v>0.85599999999999998</v>
      </c>
      <c r="L65" s="63">
        <f t="shared" ref="L65:L76" si="3">$K65*$D65*$H65</f>
        <v>0</v>
      </c>
    </row>
    <row r="66" spans="2:14" x14ac:dyDescent="0.15">
      <c r="B66" s="30" t="s">
        <v>90</v>
      </c>
      <c r="C66" s="25" t="s">
        <v>4</v>
      </c>
      <c r="D66" s="44">
        <v>15.9</v>
      </c>
      <c r="E66" s="37"/>
      <c r="F66" s="64">
        <v>1</v>
      </c>
      <c r="G66" s="44">
        <f t="shared" si="0"/>
        <v>0</v>
      </c>
      <c r="H66" s="63">
        <f t="shared" si="1"/>
        <v>0</v>
      </c>
      <c r="I66" s="63">
        <v>0.52900000000000003</v>
      </c>
      <c r="J66" s="63">
        <f t="shared" si="2"/>
        <v>0</v>
      </c>
      <c r="K66" s="63">
        <v>0.54400000000000004</v>
      </c>
      <c r="L66" s="63">
        <f t="shared" si="3"/>
        <v>0</v>
      </c>
    </row>
    <row r="67" spans="2:14" x14ac:dyDescent="0.15">
      <c r="B67" s="30" t="s">
        <v>90</v>
      </c>
      <c r="C67" s="25" t="s">
        <v>6</v>
      </c>
      <c r="D67" s="44">
        <v>22.4</v>
      </c>
      <c r="E67" s="37"/>
      <c r="F67" s="64">
        <v>1</v>
      </c>
      <c r="G67" s="44">
        <f t="shared" si="0"/>
        <v>0</v>
      </c>
      <c r="H67" s="63">
        <f t="shared" si="1"/>
        <v>0</v>
      </c>
      <c r="I67" s="63">
        <v>0.34100000000000003</v>
      </c>
      <c r="J67" s="63">
        <f t="shared" si="2"/>
        <v>0</v>
      </c>
      <c r="K67" s="63">
        <v>0.26300000000000001</v>
      </c>
      <c r="L67" s="63">
        <f t="shared" si="3"/>
        <v>0</v>
      </c>
    </row>
    <row r="68" spans="2:14" x14ac:dyDescent="0.15">
      <c r="B68" s="30" t="s">
        <v>90</v>
      </c>
      <c r="C68" s="25" t="s">
        <v>8</v>
      </c>
      <c r="D68" s="44">
        <v>14.45</v>
      </c>
      <c r="E68" s="37"/>
      <c r="F68" s="64">
        <v>1</v>
      </c>
      <c r="G68" s="44">
        <f t="shared" si="0"/>
        <v>0</v>
      </c>
      <c r="H68" s="63">
        <f t="shared" si="1"/>
        <v>0</v>
      </c>
      <c r="I68" s="63">
        <v>0.503</v>
      </c>
      <c r="J68" s="63">
        <f t="shared" si="2"/>
        <v>0</v>
      </c>
      <c r="K68" s="63">
        <v>0.55400000000000005</v>
      </c>
      <c r="L68" s="63">
        <f t="shared" si="3"/>
        <v>0</v>
      </c>
    </row>
    <row r="69" spans="2:14" x14ac:dyDescent="0.15">
      <c r="B69" s="30" t="s">
        <v>91</v>
      </c>
      <c r="C69" s="25" t="s">
        <v>5</v>
      </c>
      <c r="D69" s="44">
        <v>4.78</v>
      </c>
      <c r="E69" s="37"/>
      <c r="F69" s="64">
        <v>1</v>
      </c>
      <c r="G69" s="44">
        <f t="shared" si="0"/>
        <v>0</v>
      </c>
      <c r="H69" s="63">
        <f t="shared" si="1"/>
        <v>0</v>
      </c>
      <c r="I69" s="63">
        <v>0.50700000000000001</v>
      </c>
      <c r="J69" s="63">
        <f t="shared" si="2"/>
        <v>0</v>
      </c>
      <c r="K69" s="63">
        <v>0.85599999999999998</v>
      </c>
      <c r="L69" s="63">
        <f t="shared" si="3"/>
        <v>0</v>
      </c>
    </row>
    <row r="70" spans="2:14" x14ac:dyDescent="0.15">
      <c r="B70" s="30" t="s">
        <v>91</v>
      </c>
      <c r="C70" s="25" t="s">
        <v>4</v>
      </c>
      <c r="D70" s="44">
        <v>2.73</v>
      </c>
      <c r="E70" s="37"/>
      <c r="F70" s="64">
        <v>1</v>
      </c>
      <c r="G70" s="44">
        <f t="shared" si="0"/>
        <v>0</v>
      </c>
      <c r="H70" s="63">
        <f t="shared" si="1"/>
        <v>0</v>
      </c>
      <c r="I70" s="63">
        <v>0.52900000000000003</v>
      </c>
      <c r="J70" s="63">
        <f t="shared" si="2"/>
        <v>0</v>
      </c>
      <c r="K70" s="63">
        <v>0.54400000000000004</v>
      </c>
      <c r="L70" s="63">
        <f t="shared" si="3"/>
        <v>0</v>
      </c>
    </row>
    <row r="71" spans="2:14" x14ac:dyDescent="0.15">
      <c r="B71" s="30" t="s">
        <v>91</v>
      </c>
      <c r="C71" s="25" t="s">
        <v>6</v>
      </c>
      <c r="D71" s="44">
        <v>3.1900000000000004</v>
      </c>
      <c r="E71" s="37"/>
      <c r="F71" s="64">
        <v>1</v>
      </c>
      <c r="G71" s="44">
        <f t="shared" si="0"/>
        <v>0</v>
      </c>
      <c r="H71" s="63">
        <f t="shared" si="1"/>
        <v>0</v>
      </c>
      <c r="I71" s="63">
        <v>0.34100000000000003</v>
      </c>
      <c r="J71" s="63">
        <f t="shared" si="2"/>
        <v>0</v>
      </c>
      <c r="K71" s="63">
        <v>0.26300000000000001</v>
      </c>
      <c r="L71" s="63">
        <f t="shared" si="3"/>
        <v>0</v>
      </c>
    </row>
    <row r="72" spans="2:14" x14ac:dyDescent="0.15">
      <c r="B72" s="30" t="s">
        <v>91</v>
      </c>
      <c r="C72" s="25" t="s">
        <v>8</v>
      </c>
      <c r="D72" s="44">
        <v>2.73</v>
      </c>
      <c r="E72" s="37"/>
      <c r="F72" s="64">
        <v>1</v>
      </c>
      <c r="G72" s="44">
        <f t="shared" si="0"/>
        <v>0</v>
      </c>
      <c r="H72" s="63">
        <f t="shared" si="1"/>
        <v>0</v>
      </c>
      <c r="I72" s="63">
        <v>0.503</v>
      </c>
      <c r="J72" s="63">
        <f t="shared" si="2"/>
        <v>0</v>
      </c>
      <c r="K72" s="63">
        <v>0.55400000000000005</v>
      </c>
      <c r="L72" s="63">
        <f t="shared" si="3"/>
        <v>0</v>
      </c>
    </row>
    <row r="73" spans="2:14" x14ac:dyDescent="0.15">
      <c r="B73" s="30" t="s">
        <v>223</v>
      </c>
      <c r="C73" s="25" t="s">
        <v>5</v>
      </c>
      <c r="D73" s="44">
        <v>14.43</v>
      </c>
      <c r="E73" s="37"/>
      <c r="F73" s="64">
        <v>1</v>
      </c>
      <c r="G73" s="44">
        <f t="shared" si="0"/>
        <v>0</v>
      </c>
      <c r="H73" s="63">
        <f t="shared" si="1"/>
        <v>0</v>
      </c>
      <c r="I73" s="63">
        <v>0.50700000000000001</v>
      </c>
      <c r="J73" s="63">
        <f t="shared" si="2"/>
        <v>0</v>
      </c>
      <c r="K73" s="63">
        <v>0.85599999999999998</v>
      </c>
      <c r="L73" s="63">
        <f t="shared" si="3"/>
        <v>0</v>
      </c>
    </row>
    <row r="74" spans="2:14" x14ac:dyDescent="0.15">
      <c r="B74" s="30" t="s">
        <v>223</v>
      </c>
      <c r="C74" s="25" t="s">
        <v>4</v>
      </c>
      <c r="D74" s="44">
        <v>12.54</v>
      </c>
      <c r="E74" s="37"/>
      <c r="F74" s="64">
        <v>1</v>
      </c>
      <c r="G74" s="44">
        <f t="shared" si="0"/>
        <v>0</v>
      </c>
      <c r="H74" s="63">
        <f t="shared" si="1"/>
        <v>0</v>
      </c>
      <c r="I74" s="63">
        <v>0.52900000000000003</v>
      </c>
      <c r="J74" s="63">
        <f t="shared" si="2"/>
        <v>0</v>
      </c>
      <c r="K74" s="63">
        <v>0.54400000000000004</v>
      </c>
      <c r="L74" s="63">
        <f t="shared" si="3"/>
        <v>0</v>
      </c>
    </row>
    <row r="75" spans="2:14" x14ac:dyDescent="0.15">
      <c r="B75" s="30" t="s">
        <v>223</v>
      </c>
      <c r="C75" s="25" t="s">
        <v>6</v>
      </c>
      <c r="D75" s="44">
        <v>24.36</v>
      </c>
      <c r="E75" s="37"/>
      <c r="F75" s="64">
        <v>1</v>
      </c>
      <c r="G75" s="44">
        <f t="shared" si="0"/>
        <v>0</v>
      </c>
      <c r="H75" s="63">
        <f t="shared" si="1"/>
        <v>0</v>
      </c>
      <c r="I75" s="63">
        <v>0.34100000000000003</v>
      </c>
      <c r="J75" s="63">
        <f t="shared" si="2"/>
        <v>0</v>
      </c>
      <c r="K75" s="63">
        <v>0.26300000000000001</v>
      </c>
      <c r="L75" s="63">
        <f t="shared" si="3"/>
        <v>0</v>
      </c>
    </row>
    <row r="76" spans="2:14" ht="14.25" thickBot="1" x14ac:dyDescent="0.2">
      <c r="B76" s="31" t="s">
        <v>223</v>
      </c>
      <c r="C76" s="24" t="s">
        <v>8</v>
      </c>
      <c r="D76" s="49">
        <v>12.75</v>
      </c>
      <c r="E76" s="40"/>
      <c r="F76" s="65">
        <v>1</v>
      </c>
      <c r="G76" s="49">
        <f t="shared" si="0"/>
        <v>0</v>
      </c>
      <c r="H76" s="50">
        <f t="shared" si="1"/>
        <v>0</v>
      </c>
      <c r="I76" s="50">
        <v>0.503</v>
      </c>
      <c r="J76" s="50">
        <f t="shared" si="2"/>
        <v>0</v>
      </c>
      <c r="K76" s="50">
        <v>0.55400000000000005</v>
      </c>
      <c r="L76" s="50">
        <f t="shared" si="3"/>
        <v>0</v>
      </c>
    </row>
    <row r="77" spans="2:14" ht="14.25" thickTop="1" x14ac:dyDescent="0.15">
      <c r="B77" s="122" t="s">
        <v>217</v>
      </c>
      <c r="C77" s="122"/>
      <c r="D77" s="41">
        <f>SUM(D65:D76)</f>
        <v>148.12</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0.503</v>
      </c>
      <c r="J104" s="63">
        <f t="shared" si="5"/>
        <v>0</v>
      </c>
      <c r="K104" s="63">
        <v>0.55400000000000005</v>
      </c>
      <c r="L104" s="63">
        <f t="shared" si="6"/>
        <v>0</v>
      </c>
      <c r="O104" s="1"/>
    </row>
    <row r="105" spans="1:15" x14ac:dyDescent="0.15">
      <c r="B105" s="30" t="s">
        <v>95</v>
      </c>
      <c r="C105" s="25" t="s">
        <v>4</v>
      </c>
      <c r="D105" s="44">
        <v>3.35</v>
      </c>
      <c r="E105" s="37"/>
      <c r="F105" s="64">
        <v>1</v>
      </c>
      <c r="G105" s="44">
        <f t="shared" si="7"/>
        <v>0</v>
      </c>
      <c r="H105" s="63">
        <f t="shared" si="4"/>
        <v>0</v>
      </c>
      <c r="I105" s="63">
        <v>0.52900000000000003</v>
      </c>
      <c r="J105" s="63">
        <f t="shared" si="5"/>
        <v>0</v>
      </c>
      <c r="K105" s="63">
        <v>0.54400000000000004</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0.503</v>
      </c>
      <c r="J107" s="63">
        <f t="shared" si="5"/>
        <v>0</v>
      </c>
      <c r="K107" s="63">
        <v>0.55400000000000005</v>
      </c>
      <c r="L107" s="63">
        <f t="shared" si="6"/>
        <v>0</v>
      </c>
      <c r="O107" s="1"/>
    </row>
    <row r="108" spans="1:15" x14ac:dyDescent="0.15">
      <c r="B108" s="30" t="s">
        <v>97</v>
      </c>
      <c r="C108" s="25" t="s">
        <v>4</v>
      </c>
      <c r="D108" s="44">
        <v>0.57999999999999996</v>
      </c>
      <c r="E108" s="37"/>
      <c r="F108" s="64">
        <v>1</v>
      </c>
      <c r="G108" s="44">
        <f t="shared" si="7"/>
        <v>0</v>
      </c>
      <c r="H108" s="63">
        <f t="shared" si="4"/>
        <v>0</v>
      </c>
      <c r="I108" s="63">
        <v>0.52900000000000003</v>
      </c>
      <c r="J108" s="63">
        <f t="shared" si="5"/>
        <v>0</v>
      </c>
      <c r="K108" s="63">
        <v>0.54400000000000004</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0.50700000000000001</v>
      </c>
      <c r="J110" s="63">
        <f t="shared" si="5"/>
        <v>0</v>
      </c>
      <c r="K110" s="63">
        <v>0.85599999999999998</v>
      </c>
      <c r="L110" s="63">
        <f t="shared" si="6"/>
        <v>0</v>
      </c>
      <c r="O110" s="1"/>
    </row>
    <row r="111" spans="1:15" ht="14.25" thickBot="1" x14ac:dyDescent="0.2">
      <c r="B111" s="31" t="s">
        <v>99</v>
      </c>
      <c r="C111" s="24" t="s">
        <v>6</v>
      </c>
      <c r="D111" s="49">
        <v>0.21</v>
      </c>
      <c r="E111" s="40"/>
      <c r="F111" s="65">
        <v>1</v>
      </c>
      <c r="G111" s="49">
        <f t="shared" si="7"/>
        <v>0</v>
      </c>
      <c r="H111" s="50">
        <f t="shared" si="4"/>
        <v>0</v>
      </c>
      <c r="I111" s="50">
        <v>0.34100000000000003</v>
      </c>
      <c r="J111" s="50">
        <f t="shared" si="5"/>
        <v>0</v>
      </c>
      <c r="K111" s="50">
        <v>0.26300000000000001</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59"/>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2.15</v>
      </c>
      <c r="E118" s="37"/>
      <c r="F118" s="64">
        <v>1</v>
      </c>
      <c r="G118" s="44">
        <f t="shared" ref="G118:G132" si="8">D118*E118*F118</f>
        <v>0</v>
      </c>
      <c r="H118" s="7"/>
      <c r="I118" s="63">
        <v>0.50700000000000001</v>
      </c>
      <c r="J118" s="57">
        <v>0.93</v>
      </c>
      <c r="K118" s="63">
        <f t="shared" ref="K118:K132" si="9">$H118*$I118*$J118*$D118</f>
        <v>0</v>
      </c>
      <c r="L118" s="63">
        <v>0.85599999999999998</v>
      </c>
      <c r="M118" s="57">
        <v>0.51</v>
      </c>
      <c r="N118" s="63">
        <f>$H118*$I118*$M118*$D118</f>
        <v>0</v>
      </c>
      <c r="O118" s="1"/>
    </row>
    <row r="119" spans="1:15" x14ac:dyDescent="0.15">
      <c r="B119" s="30" t="s">
        <v>7</v>
      </c>
      <c r="C119" s="25" t="s">
        <v>5</v>
      </c>
      <c r="D119" s="44">
        <v>2.97</v>
      </c>
      <c r="E119" s="37"/>
      <c r="F119" s="64">
        <v>1</v>
      </c>
      <c r="G119" s="44">
        <f t="shared" si="8"/>
        <v>0</v>
      </c>
      <c r="H119" s="7"/>
      <c r="I119" s="63">
        <v>0.50700000000000001</v>
      </c>
      <c r="J119" s="57">
        <v>0.93</v>
      </c>
      <c r="K119" s="63">
        <f t="shared" si="9"/>
        <v>0</v>
      </c>
      <c r="L119" s="63">
        <v>0.85599999999999998</v>
      </c>
      <c r="M119" s="57">
        <v>0.51</v>
      </c>
      <c r="N119" s="63">
        <f t="shared" ref="N119:N132" si="10">$H119*$I119*$M119*$D119</f>
        <v>0</v>
      </c>
      <c r="O119" s="1"/>
    </row>
    <row r="120" spans="1:15" x14ac:dyDescent="0.15">
      <c r="B120" s="30" t="s">
        <v>7</v>
      </c>
      <c r="C120" s="25" t="s">
        <v>5</v>
      </c>
      <c r="D120" s="44">
        <v>2.15</v>
      </c>
      <c r="E120" s="37"/>
      <c r="F120" s="64">
        <v>1</v>
      </c>
      <c r="G120" s="44">
        <f t="shared" si="8"/>
        <v>0</v>
      </c>
      <c r="H120" s="7"/>
      <c r="I120" s="63">
        <v>0.50700000000000001</v>
      </c>
      <c r="J120" s="57">
        <v>0.93</v>
      </c>
      <c r="K120" s="63">
        <f t="shared" si="9"/>
        <v>0</v>
      </c>
      <c r="L120" s="63">
        <v>0.85599999999999998</v>
      </c>
      <c r="M120" s="57">
        <v>0.51</v>
      </c>
      <c r="N120" s="63">
        <f t="shared" si="10"/>
        <v>0</v>
      </c>
      <c r="O120" s="1"/>
    </row>
    <row r="121" spans="1:15" x14ac:dyDescent="0.15">
      <c r="B121" s="30" t="s">
        <v>7</v>
      </c>
      <c r="C121" s="25" t="s">
        <v>8</v>
      </c>
      <c r="D121" s="44">
        <v>2.15</v>
      </c>
      <c r="E121" s="37"/>
      <c r="F121" s="64">
        <v>1</v>
      </c>
      <c r="G121" s="44">
        <f t="shared" si="8"/>
        <v>0</v>
      </c>
      <c r="H121" s="7"/>
      <c r="I121" s="63">
        <v>0.503</v>
      </c>
      <c r="J121" s="57">
        <v>0.93</v>
      </c>
      <c r="K121" s="63">
        <f t="shared" si="9"/>
        <v>0</v>
      </c>
      <c r="L121" s="63">
        <v>0.55400000000000005</v>
      </c>
      <c r="M121" s="57">
        <v>0.51</v>
      </c>
      <c r="N121" s="63">
        <f t="shared" si="10"/>
        <v>0</v>
      </c>
      <c r="O121" s="1"/>
    </row>
    <row r="122" spans="1:15" x14ac:dyDescent="0.15">
      <c r="B122" s="30" t="s">
        <v>9</v>
      </c>
      <c r="C122" s="25" t="s">
        <v>8</v>
      </c>
      <c r="D122" s="44">
        <v>0.6</v>
      </c>
      <c r="E122" s="37"/>
      <c r="F122" s="64">
        <v>1</v>
      </c>
      <c r="G122" s="44">
        <f t="shared" si="8"/>
        <v>0</v>
      </c>
      <c r="H122" s="7"/>
      <c r="I122" s="63">
        <v>0.503</v>
      </c>
      <c r="J122" s="57">
        <v>0.93</v>
      </c>
      <c r="K122" s="63">
        <f t="shared" si="9"/>
        <v>0</v>
      </c>
      <c r="L122" s="63">
        <v>0.55400000000000005</v>
      </c>
      <c r="M122" s="57">
        <v>0.51</v>
      </c>
      <c r="N122" s="63">
        <f t="shared" si="10"/>
        <v>0</v>
      </c>
      <c r="O122" s="1"/>
    </row>
    <row r="123" spans="1:15" x14ac:dyDescent="0.15">
      <c r="B123" s="30" t="s">
        <v>12</v>
      </c>
      <c r="C123" s="25" t="s">
        <v>4</v>
      </c>
      <c r="D123" s="44">
        <v>0.35</v>
      </c>
      <c r="E123" s="37"/>
      <c r="F123" s="64">
        <v>1</v>
      </c>
      <c r="G123" s="44">
        <f>D123*E123*F123</f>
        <v>0</v>
      </c>
      <c r="H123" s="7"/>
      <c r="I123" s="63">
        <v>0.52900000000000003</v>
      </c>
      <c r="J123" s="57">
        <v>0.93</v>
      </c>
      <c r="K123" s="63">
        <f>$H123*$I123*$J123*$D123</f>
        <v>0</v>
      </c>
      <c r="L123" s="63">
        <v>0.54400000000000004</v>
      </c>
      <c r="M123" s="57">
        <v>0.51</v>
      </c>
      <c r="N123" s="63">
        <f>$H123*$I123*$M123*$D123</f>
        <v>0</v>
      </c>
      <c r="O123" s="1"/>
    </row>
    <row r="124" spans="1:15" x14ac:dyDescent="0.15">
      <c r="B124" s="30" t="s">
        <v>10</v>
      </c>
      <c r="C124" s="25" t="s">
        <v>6</v>
      </c>
      <c r="D124" s="44">
        <v>0.35</v>
      </c>
      <c r="E124" s="37"/>
      <c r="F124" s="64">
        <v>1</v>
      </c>
      <c r="G124" s="44">
        <f t="shared" si="8"/>
        <v>0</v>
      </c>
      <c r="H124" s="7"/>
      <c r="I124" s="63">
        <v>0.34100000000000003</v>
      </c>
      <c r="J124" s="57">
        <v>0.93</v>
      </c>
      <c r="K124" s="63">
        <f t="shared" si="9"/>
        <v>0</v>
      </c>
      <c r="L124" s="63">
        <v>0.26300000000000001</v>
      </c>
      <c r="M124" s="57">
        <v>0.51</v>
      </c>
      <c r="N124" s="63">
        <f t="shared" si="10"/>
        <v>0</v>
      </c>
      <c r="O124" s="1"/>
    </row>
    <row r="125" spans="1:15" x14ac:dyDescent="0.15">
      <c r="B125" s="30" t="s">
        <v>11</v>
      </c>
      <c r="C125" s="25" t="s">
        <v>6</v>
      </c>
      <c r="D125" s="44">
        <v>0.35</v>
      </c>
      <c r="E125" s="37"/>
      <c r="F125" s="64">
        <v>1</v>
      </c>
      <c r="G125" s="44">
        <f t="shared" si="8"/>
        <v>0</v>
      </c>
      <c r="H125" s="7"/>
      <c r="I125" s="63">
        <v>0.34100000000000003</v>
      </c>
      <c r="J125" s="57">
        <v>0.93</v>
      </c>
      <c r="K125" s="63">
        <f t="shared" si="9"/>
        <v>0</v>
      </c>
      <c r="L125" s="63">
        <v>0.26300000000000001</v>
      </c>
      <c r="M125" s="57">
        <v>0.51</v>
      </c>
      <c r="N125" s="63">
        <f t="shared" si="10"/>
        <v>0</v>
      </c>
      <c r="O125" s="1"/>
    </row>
    <row r="126" spans="1:15" x14ac:dyDescent="0.15">
      <c r="B126" s="30" t="s">
        <v>18</v>
      </c>
      <c r="C126" s="25" t="s">
        <v>6</v>
      </c>
      <c r="D126" s="44">
        <v>0.35</v>
      </c>
      <c r="E126" s="37"/>
      <c r="F126" s="64">
        <v>1</v>
      </c>
      <c r="G126" s="44">
        <f t="shared" si="8"/>
        <v>0</v>
      </c>
      <c r="H126" s="7"/>
      <c r="I126" s="63">
        <v>0.34100000000000003</v>
      </c>
      <c r="J126" s="57">
        <v>0.93</v>
      </c>
      <c r="K126" s="63">
        <f t="shared" si="9"/>
        <v>0</v>
      </c>
      <c r="L126" s="63">
        <v>0.26300000000000001</v>
      </c>
      <c r="M126" s="57">
        <v>0.51</v>
      </c>
      <c r="N126" s="63">
        <f t="shared" si="10"/>
        <v>0</v>
      </c>
      <c r="O126" s="1"/>
    </row>
    <row r="127" spans="1:15" x14ac:dyDescent="0.15">
      <c r="B127" s="30" t="s">
        <v>14</v>
      </c>
      <c r="C127" s="25" t="s">
        <v>4</v>
      </c>
      <c r="D127" s="44">
        <v>1.31</v>
      </c>
      <c r="E127" s="37"/>
      <c r="F127" s="64">
        <v>1</v>
      </c>
      <c r="G127" s="44">
        <f t="shared" si="8"/>
        <v>0</v>
      </c>
      <c r="H127" s="7"/>
      <c r="I127" s="63">
        <v>0.52900000000000003</v>
      </c>
      <c r="J127" s="57">
        <v>0.93</v>
      </c>
      <c r="K127" s="63">
        <f t="shared" si="9"/>
        <v>0</v>
      </c>
      <c r="L127" s="63">
        <v>0.54400000000000004</v>
      </c>
      <c r="M127" s="57">
        <v>0.51</v>
      </c>
      <c r="N127" s="63">
        <f t="shared" si="10"/>
        <v>0</v>
      </c>
      <c r="O127" s="1"/>
    </row>
    <row r="128" spans="1:15" x14ac:dyDescent="0.15">
      <c r="B128" s="30" t="s">
        <v>14</v>
      </c>
      <c r="C128" s="25" t="s">
        <v>5</v>
      </c>
      <c r="D128" s="44">
        <v>1.82</v>
      </c>
      <c r="E128" s="37"/>
      <c r="F128" s="64">
        <v>1</v>
      </c>
      <c r="G128" s="44">
        <f t="shared" si="8"/>
        <v>0</v>
      </c>
      <c r="H128" s="7"/>
      <c r="I128" s="63">
        <v>0.50700000000000001</v>
      </c>
      <c r="J128" s="57">
        <v>0.93</v>
      </c>
      <c r="K128" s="63">
        <f t="shared" si="9"/>
        <v>0</v>
      </c>
      <c r="L128" s="63">
        <v>0.85599999999999998</v>
      </c>
      <c r="M128" s="57">
        <v>0.51</v>
      </c>
      <c r="N128" s="63">
        <f t="shared" si="10"/>
        <v>0</v>
      </c>
      <c r="O128" s="1"/>
    </row>
    <row r="129" spans="1:15" x14ac:dyDescent="0.15">
      <c r="B129" s="30" t="s">
        <v>15</v>
      </c>
      <c r="C129" s="25" t="s">
        <v>5</v>
      </c>
      <c r="D129" s="44">
        <v>2.97</v>
      </c>
      <c r="E129" s="37"/>
      <c r="F129" s="64">
        <v>1</v>
      </c>
      <c r="G129" s="44">
        <f t="shared" si="8"/>
        <v>0</v>
      </c>
      <c r="H129" s="7"/>
      <c r="I129" s="63">
        <v>0.50700000000000001</v>
      </c>
      <c r="J129" s="57">
        <v>0.93</v>
      </c>
      <c r="K129" s="63">
        <f t="shared" si="9"/>
        <v>0</v>
      </c>
      <c r="L129" s="63">
        <v>0.85599999999999998</v>
      </c>
      <c r="M129" s="57">
        <v>0.51</v>
      </c>
      <c r="N129" s="63">
        <f t="shared" si="10"/>
        <v>0</v>
      </c>
      <c r="O129" s="1"/>
    </row>
    <row r="130" spans="1:15" x14ac:dyDescent="0.15">
      <c r="B130" s="30" t="s">
        <v>16</v>
      </c>
      <c r="C130" s="25" t="s">
        <v>5</v>
      </c>
      <c r="D130" s="44">
        <v>2.97</v>
      </c>
      <c r="E130" s="37"/>
      <c r="F130" s="64">
        <v>1</v>
      </c>
      <c r="G130" s="44">
        <f t="shared" si="8"/>
        <v>0</v>
      </c>
      <c r="H130" s="7"/>
      <c r="I130" s="63">
        <v>0.50700000000000001</v>
      </c>
      <c r="J130" s="57">
        <v>0.93</v>
      </c>
      <c r="K130" s="63">
        <f t="shared" si="9"/>
        <v>0</v>
      </c>
      <c r="L130" s="63">
        <v>0.85599999999999998</v>
      </c>
      <c r="M130" s="57">
        <v>0.51</v>
      </c>
      <c r="N130" s="63">
        <f t="shared" si="10"/>
        <v>0</v>
      </c>
      <c r="O130" s="1"/>
    </row>
    <row r="131" spans="1:15" x14ac:dyDescent="0.15">
      <c r="B131" s="30" t="s">
        <v>16</v>
      </c>
      <c r="C131" s="25" t="s">
        <v>8</v>
      </c>
      <c r="D131" s="44">
        <v>0.35</v>
      </c>
      <c r="E131" s="37"/>
      <c r="F131" s="64">
        <v>1</v>
      </c>
      <c r="G131" s="44">
        <f t="shared" si="8"/>
        <v>0</v>
      </c>
      <c r="H131" s="7"/>
      <c r="I131" s="63">
        <v>0.503</v>
      </c>
      <c r="J131" s="57">
        <v>0.93</v>
      </c>
      <c r="K131" s="63">
        <f t="shared" si="9"/>
        <v>0</v>
      </c>
      <c r="L131" s="63">
        <v>0.55400000000000005</v>
      </c>
      <c r="M131" s="57">
        <v>0.51</v>
      </c>
      <c r="N131" s="63">
        <f t="shared" si="10"/>
        <v>0</v>
      </c>
      <c r="O131" s="1"/>
    </row>
    <row r="132" spans="1:15" x14ac:dyDescent="0.15">
      <c r="B132" s="30" t="s">
        <v>20</v>
      </c>
      <c r="C132" s="25" t="s">
        <v>6</v>
      </c>
      <c r="D132" s="44">
        <v>0.84</v>
      </c>
      <c r="E132" s="37"/>
      <c r="F132" s="64">
        <v>1</v>
      </c>
      <c r="G132" s="44">
        <f t="shared" si="8"/>
        <v>0</v>
      </c>
      <c r="H132" s="7"/>
      <c r="I132" s="63">
        <v>0.34100000000000003</v>
      </c>
      <c r="J132" s="57">
        <v>0.93</v>
      </c>
      <c r="K132" s="63">
        <f t="shared" si="9"/>
        <v>0</v>
      </c>
      <c r="L132" s="63">
        <v>0.26300000000000001</v>
      </c>
      <c r="M132" s="57">
        <v>0.51</v>
      </c>
      <c r="N132" s="63">
        <f t="shared" si="10"/>
        <v>0</v>
      </c>
      <c r="O132" s="1"/>
    </row>
    <row r="133" spans="1:15" ht="14.25" thickBot="1" x14ac:dyDescent="0.2">
      <c r="B133" s="31" t="s">
        <v>10</v>
      </c>
      <c r="C133" s="24" t="s">
        <v>6</v>
      </c>
      <c r="D133" s="49">
        <v>0.35</v>
      </c>
      <c r="E133" s="40"/>
      <c r="F133" s="65">
        <v>1</v>
      </c>
      <c r="G133" s="49">
        <f>D133*E133*F133</f>
        <v>0</v>
      </c>
      <c r="H133" s="8"/>
      <c r="I133" s="50">
        <v>0.34100000000000003</v>
      </c>
      <c r="J133" s="58">
        <v>0.93</v>
      </c>
      <c r="K133" s="50">
        <f>$H133*$I133*$J133*$D133</f>
        <v>0</v>
      </c>
      <c r="L133" s="50">
        <v>0.26300000000000001</v>
      </c>
      <c r="M133" s="58">
        <v>0.51</v>
      </c>
      <c r="N133" s="50">
        <f>$H133*$I133*$M133*$D133</f>
        <v>0</v>
      </c>
      <c r="O133" s="1"/>
    </row>
    <row r="134" spans="1:15" ht="14.25" thickTop="1" x14ac:dyDescent="0.15">
      <c r="B134" s="122" t="s">
        <v>222</v>
      </c>
      <c r="C134" s="122"/>
      <c r="D134" s="41">
        <f>SUM(D118:D133)</f>
        <v>22.03</v>
      </c>
      <c r="F134" s="68" t="s">
        <v>209</v>
      </c>
      <c r="G134" s="41">
        <f>SUM(G118:G133)</f>
        <v>0</v>
      </c>
      <c r="I134" s="36"/>
      <c r="J134" s="68" t="s">
        <v>210</v>
      </c>
      <c r="K134" s="42">
        <f>SUM(K118:K133)</f>
        <v>0</v>
      </c>
      <c r="M134" s="68" t="s">
        <v>211</v>
      </c>
      <c r="N134" s="42">
        <f>SUM(N118:N133)</f>
        <v>0</v>
      </c>
      <c r="O134" s="1"/>
    </row>
    <row r="135" spans="1:15" x14ac:dyDescent="0.15">
      <c r="B135" s="1" t="s">
        <v>226</v>
      </c>
    </row>
    <row r="137" spans="1:15" x14ac:dyDescent="0.15">
      <c r="B137" s="1" t="s">
        <v>28</v>
      </c>
    </row>
    <row r="138" spans="1:15" s="4" customFormat="1" ht="57" customHeight="1" x14ac:dyDescent="0.15">
      <c r="A138" s="3"/>
      <c r="B138" s="39" t="s">
        <v>1</v>
      </c>
      <c r="C138" s="39" t="s">
        <v>2</v>
      </c>
      <c r="D138" s="38" t="s">
        <v>109</v>
      </c>
      <c r="E138" s="38" t="s">
        <v>104</v>
      </c>
      <c r="F138" s="38" t="s">
        <v>29</v>
      </c>
      <c r="G138" s="39" t="s">
        <v>17</v>
      </c>
      <c r="H138" s="38" t="s">
        <v>100</v>
      </c>
      <c r="I138" s="38" t="s">
        <v>105</v>
      </c>
      <c r="J138" s="38" t="s">
        <v>106</v>
      </c>
      <c r="K138" s="38" t="s">
        <v>107</v>
      </c>
      <c r="L138" s="38" t="s">
        <v>108</v>
      </c>
      <c r="M138" s="3"/>
    </row>
    <row r="139" spans="1:15" x14ac:dyDescent="0.15">
      <c r="B139" s="30" t="s">
        <v>19</v>
      </c>
      <c r="C139" s="25" t="s">
        <v>4</v>
      </c>
      <c r="D139" s="44">
        <v>1.89</v>
      </c>
      <c r="E139" s="37"/>
      <c r="F139" s="64">
        <v>1</v>
      </c>
      <c r="G139" s="44">
        <f>D139*E139*F139</f>
        <v>0</v>
      </c>
      <c r="H139" s="63">
        <f>E139*0.034</f>
        <v>0</v>
      </c>
      <c r="I139" s="63">
        <v>0.52900000000000003</v>
      </c>
      <c r="J139" s="63">
        <f>$I139*$D139*$H139</f>
        <v>0</v>
      </c>
      <c r="K139" s="63">
        <v>0.54400000000000004</v>
      </c>
      <c r="L139" s="63">
        <f>$K139*$D139*$H139</f>
        <v>0</v>
      </c>
    </row>
    <row r="140" spans="1:15" ht="14.25" thickBot="1" x14ac:dyDescent="0.2">
      <c r="B140" s="31" t="s">
        <v>9</v>
      </c>
      <c r="C140" s="24" t="s">
        <v>6</v>
      </c>
      <c r="D140" s="49">
        <v>1.35</v>
      </c>
      <c r="E140" s="40"/>
      <c r="F140" s="65">
        <v>1</v>
      </c>
      <c r="G140" s="49">
        <f t="shared" ref="G140" si="11">D140*E140*F140</f>
        <v>0</v>
      </c>
      <c r="H140" s="50">
        <f>E140*0.034</f>
        <v>0</v>
      </c>
      <c r="I140" s="50">
        <v>0.34100000000000003</v>
      </c>
      <c r="J140" s="50">
        <f>$I140*$D140*$H140</f>
        <v>0</v>
      </c>
      <c r="K140" s="50">
        <v>0.26300000000000001</v>
      </c>
      <c r="L140" s="50">
        <f>$K140*$D140*$H140</f>
        <v>0</v>
      </c>
    </row>
    <row r="141" spans="1:15" ht="14.25" thickTop="1" x14ac:dyDescent="0.15">
      <c r="B141" s="122" t="s">
        <v>225</v>
      </c>
      <c r="C141" s="122"/>
      <c r="D141" s="41">
        <f>SUM(D139:D140)</f>
        <v>3.24</v>
      </c>
      <c r="F141" s="68" t="s">
        <v>212</v>
      </c>
      <c r="G141" s="41">
        <f>SUM(G139:G140)</f>
        <v>0</v>
      </c>
      <c r="I141" s="68" t="s">
        <v>213</v>
      </c>
      <c r="J141" s="42">
        <f>SUM(J139:J140)</f>
        <v>0</v>
      </c>
      <c r="K141" s="68" t="s">
        <v>214</v>
      </c>
      <c r="L141" s="42">
        <f>SUM(L139:L140)</f>
        <v>0</v>
      </c>
    </row>
    <row r="143" spans="1:15" x14ac:dyDescent="0.15">
      <c r="A143" s="1" t="s">
        <v>142</v>
      </c>
    </row>
    <row r="144" spans="1:15" ht="17.25" customHeight="1" x14ac:dyDescent="0.15">
      <c r="B144" s="93" t="s">
        <v>25</v>
      </c>
      <c r="C144" s="93"/>
      <c r="D144" s="93"/>
      <c r="E144" s="91" t="s">
        <v>133</v>
      </c>
      <c r="F144" s="92"/>
      <c r="G144" s="91" t="s">
        <v>34</v>
      </c>
      <c r="H144" s="92"/>
      <c r="I144" s="91" t="s">
        <v>148</v>
      </c>
      <c r="J144" s="92"/>
      <c r="K144" s="91" t="s">
        <v>160</v>
      </c>
      <c r="L144" s="92"/>
    </row>
    <row r="145" spans="2:15" x14ac:dyDescent="0.15">
      <c r="B145" s="125" t="s">
        <v>31</v>
      </c>
      <c r="C145" s="131"/>
      <c r="D145" s="126"/>
      <c r="E145" s="30" t="s">
        <v>134</v>
      </c>
      <c r="F145" s="43">
        <f>D77</f>
        <v>148.12</v>
      </c>
      <c r="G145" s="30" t="s">
        <v>110</v>
      </c>
      <c r="H145" s="41">
        <f>$G$77</f>
        <v>0</v>
      </c>
      <c r="I145" s="30" t="s">
        <v>149</v>
      </c>
      <c r="J145" s="42">
        <f>$J$77</f>
        <v>0</v>
      </c>
      <c r="K145" s="30" t="s">
        <v>150</v>
      </c>
      <c r="L145" s="42">
        <f>$L$77</f>
        <v>0</v>
      </c>
    </row>
    <row r="146" spans="2:15" s="1" customFormat="1" x14ac:dyDescent="0.15">
      <c r="B146" s="125" t="s">
        <v>128</v>
      </c>
      <c r="C146" s="131"/>
      <c r="D146" s="126"/>
      <c r="E146" s="28" t="s">
        <v>137</v>
      </c>
      <c r="F146" s="45">
        <f>$D$85</f>
        <v>67.900000000000006</v>
      </c>
      <c r="G146" s="29" t="s">
        <v>114</v>
      </c>
      <c r="H146" s="41">
        <f>$G$85</f>
        <v>0</v>
      </c>
      <c r="I146" s="47"/>
      <c r="J146" s="48"/>
      <c r="K146" s="47"/>
      <c r="L146" s="48"/>
      <c r="N146"/>
      <c r="O146"/>
    </row>
    <row r="147" spans="2:15" s="1" customFormat="1" x14ac:dyDescent="0.15">
      <c r="B147" s="125" t="s">
        <v>129</v>
      </c>
      <c r="C147" s="131"/>
      <c r="D147" s="126"/>
      <c r="E147" s="28" t="s">
        <v>138</v>
      </c>
      <c r="F147" s="45">
        <f>$D$91</f>
        <v>67.900000000000006</v>
      </c>
      <c r="G147" s="29" t="s">
        <v>118</v>
      </c>
      <c r="H147" s="41">
        <f>$G$91</f>
        <v>0</v>
      </c>
      <c r="I147" s="47"/>
      <c r="J147" s="48"/>
      <c r="K147" s="47"/>
      <c r="L147" s="48"/>
      <c r="N147"/>
      <c r="O147"/>
    </row>
    <row r="148" spans="2:15" s="1" customFormat="1" x14ac:dyDescent="0.15">
      <c r="B148" s="125" t="s">
        <v>130</v>
      </c>
      <c r="C148" s="131"/>
      <c r="D148" s="126"/>
      <c r="E148" s="30" t="s">
        <v>139</v>
      </c>
      <c r="F148" s="46">
        <f>$D$98</f>
        <v>67.900000000000006</v>
      </c>
      <c r="G148" s="30" t="s">
        <v>119</v>
      </c>
      <c r="H148" s="41">
        <f>$G$98</f>
        <v>0</v>
      </c>
      <c r="I148" s="30" t="s">
        <v>151</v>
      </c>
      <c r="J148" s="42">
        <f>$J$98</f>
        <v>0</v>
      </c>
      <c r="K148" s="30" t="s">
        <v>152</v>
      </c>
      <c r="L148" s="42">
        <f>$L$98</f>
        <v>0</v>
      </c>
      <c r="N148"/>
      <c r="O148"/>
    </row>
    <row r="149" spans="2:15" s="1" customFormat="1" x14ac:dyDescent="0.15">
      <c r="B149" s="125" t="s">
        <v>141</v>
      </c>
      <c r="C149" s="131"/>
      <c r="D149" s="126"/>
      <c r="E149" s="30" t="s">
        <v>140</v>
      </c>
      <c r="F149" s="46">
        <f>$D$112</f>
        <v>84.199999999999989</v>
      </c>
      <c r="G149" s="30" t="s">
        <v>120</v>
      </c>
      <c r="H149" s="41">
        <f>$G$112</f>
        <v>0</v>
      </c>
      <c r="I149" s="30" t="s">
        <v>153</v>
      </c>
      <c r="J149" s="42">
        <f>$J$112</f>
        <v>0</v>
      </c>
      <c r="K149" s="30" t="s">
        <v>154</v>
      </c>
      <c r="L149" s="42">
        <f>$L$112</f>
        <v>0</v>
      </c>
      <c r="N149"/>
      <c r="O149"/>
    </row>
    <row r="150" spans="2:15" s="1" customFormat="1" x14ac:dyDescent="0.15">
      <c r="B150" s="125" t="s">
        <v>32</v>
      </c>
      <c r="C150" s="131"/>
      <c r="D150" s="126"/>
      <c r="E150" s="30" t="s">
        <v>144</v>
      </c>
      <c r="F150" s="41">
        <f>$D$134</f>
        <v>22.03</v>
      </c>
      <c r="G150" s="30" t="s">
        <v>126</v>
      </c>
      <c r="H150" s="41">
        <f>$G$134</f>
        <v>0</v>
      </c>
      <c r="I150" s="30" t="s">
        <v>155</v>
      </c>
      <c r="J150" s="42">
        <f>$K$134</f>
        <v>0</v>
      </c>
      <c r="K150" s="30" t="s">
        <v>156</v>
      </c>
      <c r="L150" s="42">
        <f>$N$134</f>
        <v>0</v>
      </c>
      <c r="N150"/>
      <c r="O150"/>
    </row>
    <row r="151" spans="2:15" s="1" customFormat="1" ht="14.25" thickBot="1" x14ac:dyDescent="0.2">
      <c r="B151" s="129" t="s">
        <v>132</v>
      </c>
      <c r="C151" s="132"/>
      <c r="D151" s="130"/>
      <c r="E151" s="31" t="s">
        <v>145</v>
      </c>
      <c r="F151" s="49">
        <f>$D$141</f>
        <v>3.24</v>
      </c>
      <c r="G151" s="31" t="s">
        <v>127</v>
      </c>
      <c r="H151" s="49">
        <f>$G$141</f>
        <v>0</v>
      </c>
      <c r="I151" s="31" t="s">
        <v>157</v>
      </c>
      <c r="J151" s="50">
        <f>$J$141</f>
        <v>0</v>
      </c>
      <c r="K151" s="31" t="s">
        <v>158</v>
      </c>
      <c r="L151" s="50">
        <f>$L$141</f>
        <v>0</v>
      </c>
      <c r="N151"/>
      <c r="O151"/>
    </row>
    <row r="152" spans="2:15" s="1" customFormat="1" ht="14.25" thickTop="1" x14ac:dyDescent="0.15">
      <c r="E152" s="26" t="s">
        <v>143</v>
      </c>
      <c r="F152" s="41">
        <f>SUM(F145:F151)</f>
        <v>461.29000000000008</v>
      </c>
      <c r="G152" s="26" t="s">
        <v>337</v>
      </c>
      <c r="H152" s="41">
        <f>SUM(H145:H151)</f>
        <v>0</v>
      </c>
      <c r="I152" s="26" t="s">
        <v>338</v>
      </c>
      <c r="J152" s="42">
        <f>SUM(J145:J151)</f>
        <v>0</v>
      </c>
      <c r="K152" s="26" t="s">
        <v>339</v>
      </c>
      <c r="L152" s="42">
        <f>SUM(L145:L151)</f>
        <v>0</v>
      </c>
      <c r="N152"/>
      <c r="O152"/>
    </row>
    <row r="153" spans="2:15" s="1" customFormat="1" x14ac:dyDescent="0.15">
      <c r="E153" s="27"/>
      <c r="F153" s="36"/>
      <c r="G153" s="30" t="s">
        <v>340</v>
      </c>
      <c r="H153" s="42">
        <f>H152/$F$152</f>
        <v>0</v>
      </c>
      <c r="I153" s="30" t="s">
        <v>159</v>
      </c>
      <c r="J153" s="44">
        <f>J152/$F$152*100</f>
        <v>0</v>
      </c>
      <c r="K153" s="27"/>
      <c r="L153" s="36"/>
      <c r="N153"/>
      <c r="O153"/>
    </row>
    <row r="154" spans="2:15" s="1" customFormat="1" x14ac:dyDescent="0.15">
      <c r="E154" s="1" t="s">
        <v>146</v>
      </c>
      <c r="N154"/>
      <c r="O154"/>
    </row>
    <row r="155" spans="2:15" s="1" customFormat="1" x14ac:dyDescent="0.15">
      <c r="E155" s="1" t="s">
        <v>147</v>
      </c>
      <c r="N155"/>
      <c r="O155"/>
    </row>
    <row r="156" spans="2:15" s="1" customFormat="1" x14ac:dyDescent="0.15">
      <c r="E156" s="1" t="s">
        <v>254</v>
      </c>
      <c r="N156"/>
      <c r="O156"/>
    </row>
  </sheetData>
  <mergeCells count="30">
    <mergeCell ref="B148:D148"/>
    <mergeCell ref="B149:D149"/>
    <mergeCell ref="B150:D150"/>
    <mergeCell ref="B151:D151"/>
    <mergeCell ref="I3:N3"/>
    <mergeCell ref="I4:N4"/>
    <mergeCell ref="G144:H144"/>
    <mergeCell ref="I144:J144"/>
    <mergeCell ref="K144:L144"/>
    <mergeCell ref="B145:D145"/>
    <mergeCell ref="B146:D146"/>
    <mergeCell ref="B147:D147"/>
    <mergeCell ref="B98:C98"/>
    <mergeCell ref="B112:C112"/>
    <mergeCell ref="B134:C134"/>
    <mergeCell ref="B141:C141"/>
    <mergeCell ref="B144:D144"/>
    <mergeCell ref="E144:F144"/>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56"/>
  <sheetViews>
    <sheetView view="pageBreakPreview" zoomScaleNormal="100" zoomScaleSheetLayoutView="100"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232</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230</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17.86</v>
      </c>
      <c r="E65" s="37"/>
      <c r="F65" s="64">
        <v>1</v>
      </c>
      <c r="G65" s="44">
        <f t="shared" ref="G65:G76" si="0">D65*E65*F65</f>
        <v>0</v>
      </c>
      <c r="H65" s="63">
        <f t="shared" ref="H65:H76" si="1">E65*0.034</f>
        <v>0</v>
      </c>
      <c r="I65" s="63">
        <v>0.47599999999999998</v>
      </c>
      <c r="J65" s="63">
        <f t="shared" ref="J65:J76" si="2">$I65*$D65*$H65</f>
        <v>0</v>
      </c>
      <c r="K65" s="63">
        <v>0.85099999999999998</v>
      </c>
      <c r="L65" s="63">
        <f t="shared" ref="L65:L76" si="3">$K65*$D65*$H65</f>
        <v>0</v>
      </c>
    </row>
    <row r="66" spans="2:14" x14ac:dyDescent="0.15">
      <c r="B66" s="30" t="s">
        <v>90</v>
      </c>
      <c r="C66" s="25" t="s">
        <v>4</v>
      </c>
      <c r="D66" s="44">
        <v>15.9</v>
      </c>
      <c r="E66" s="37"/>
      <c r="F66" s="64">
        <v>1</v>
      </c>
      <c r="G66" s="44">
        <f t="shared" si="0"/>
        <v>0</v>
      </c>
      <c r="H66" s="63">
        <f t="shared" si="1"/>
        <v>0</v>
      </c>
      <c r="I66" s="63">
        <v>0.55300000000000005</v>
      </c>
      <c r="J66" s="63">
        <f t="shared" si="2"/>
        <v>0</v>
      </c>
      <c r="K66" s="63">
        <v>0.54200000000000004</v>
      </c>
      <c r="L66" s="63">
        <f t="shared" si="3"/>
        <v>0</v>
      </c>
    </row>
    <row r="67" spans="2:14" x14ac:dyDescent="0.15">
      <c r="B67" s="30" t="s">
        <v>90</v>
      </c>
      <c r="C67" s="25" t="s">
        <v>6</v>
      </c>
      <c r="D67" s="44">
        <v>22.4</v>
      </c>
      <c r="E67" s="37"/>
      <c r="F67" s="64">
        <v>1</v>
      </c>
      <c r="G67" s="44">
        <f t="shared" si="0"/>
        <v>0</v>
      </c>
      <c r="H67" s="63">
        <f t="shared" si="1"/>
        <v>0</v>
      </c>
      <c r="I67" s="63">
        <v>0.33500000000000002</v>
      </c>
      <c r="J67" s="63">
        <f t="shared" si="2"/>
        <v>0</v>
      </c>
      <c r="K67" s="63">
        <v>0.28399999999999997</v>
      </c>
      <c r="L67" s="63">
        <f t="shared" si="3"/>
        <v>0</v>
      </c>
    </row>
    <row r="68" spans="2:14" x14ac:dyDescent="0.15">
      <c r="B68" s="30" t="s">
        <v>90</v>
      </c>
      <c r="C68" s="25" t="s">
        <v>8</v>
      </c>
      <c r="D68" s="44">
        <v>14.45</v>
      </c>
      <c r="E68" s="37"/>
      <c r="F68" s="64">
        <v>1</v>
      </c>
      <c r="G68" s="44">
        <f t="shared" si="0"/>
        <v>0</v>
      </c>
      <c r="H68" s="63">
        <f t="shared" si="1"/>
        <v>0</v>
      </c>
      <c r="I68" s="63">
        <v>0.46800000000000003</v>
      </c>
      <c r="J68" s="63">
        <f t="shared" si="2"/>
        <v>0</v>
      </c>
      <c r="K68" s="63">
        <v>0.54</v>
      </c>
      <c r="L68" s="63">
        <f t="shared" si="3"/>
        <v>0</v>
      </c>
    </row>
    <row r="69" spans="2:14" x14ac:dyDescent="0.15">
      <c r="B69" s="30" t="s">
        <v>91</v>
      </c>
      <c r="C69" s="25" t="s">
        <v>5</v>
      </c>
      <c r="D69" s="44">
        <v>4.78</v>
      </c>
      <c r="E69" s="37"/>
      <c r="F69" s="64">
        <v>1</v>
      </c>
      <c r="G69" s="44">
        <f t="shared" si="0"/>
        <v>0</v>
      </c>
      <c r="H69" s="63">
        <f t="shared" si="1"/>
        <v>0</v>
      </c>
      <c r="I69" s="63">
        <v>0.47599999999999998</v>
      </c>
      <c r="J69" s="63">
        <f t="shared" si="2"/>
        <v>0</v>
      </c>
      <c r="K69" s="63">
        <v>0.85099999999999998</v>
      </c>
      <c r="L69" s="63">
        <f t="shared" si="3"/>
        <v>0</v>
      </c>
    </row>
    <row r="70" spans="2:14" x14ac:dyDescent="0.15">
      <c r="B70" s="30" t="s">
        <v>91</v>
      </c>
      <c r="C70" s="25" t="s">
        <v>4</v>
      </c>
      <c r="D70" s="44">
        <v>2.73</v>
      </c>
      <c r="E70" s="37"/>
      <c r="F70" s="64">
        <v>1</v>
      </c>
      <c r="G70" s="44">
        <f t="shared" si="0"/>
        <v>0</v>
      </c>
      <c r="H70" s="63">
        <f t="shared" si="1"/>
        <v>0</v>
      </c>
      <c r="I70" s="63">
        <v>0.55300000000000005</v>
      </c>
      <c r="J70" s="63">
        <f t="shared" si="2"/>
        <v>0</v>
      </c>
      <c r="K70" s="63">
        <v>0.54200000000000004</v>
      </c>
      <c r="L70" s="63">
        <f t="shared" si="3"/>
        <v>0</v>
      </c>
    </row>
    <row r="71" spans="2:14" x14ac:dyDescent="0.15">
      <c r="B71" s="30" t="s">
        <v>91</v>
      </c>
      <c r="C71" s="25" t="s">
        <v>6</v>
      </c>
      <c r="D71" s="44">
        <v>3.1900000000000004</v>
      </c>
      <c r="E71" s="37"/>
      <c r="F71" s="64">
        <v>1</v>
      </c>
      <c r="G71" s="44">
        <f t="shared" si="0"/>
        <v>0</v>
      </c>
      <c r="H71" s="63">
        <f t="shared" si="1"/>
        <v>0</v>
      </c>
      <c r="I71" s="63">
        <v>0.33500000000000002</v>
      </c>
      <c r="J71" s="63">
        <f t="shared" si="2"/>
        <v>0</v>
      </c>
      <c r="K71" s="63">
        <v>0.28399999999999997</v>
      </c>
      <c r="L71" s="63">
        <f t="shared" si="3"/>
        <v>0</v>
      </c>
    </row>
    <row r="72" spans="2:14" x14ac:dyDescent="0.15">
      <c r="B72" s="30" t="s">
        <v>91</v>
      </c>
      <c r="C72" s="25" t="s">
        <v>8</v>
      </c>
      <c r="D72" s="44">
        <v>2.73</v>
      </c>
      <c r="E72" s="37"/>
      <c r="F72" s="64">
        <v>1</v>
      </c>
      <c r="G72" s="44">
        <f t="shared" si="0"/>
        <v>0</v>
      </c>
      <c r="H72" s="63">
        <f t="shared" si="1"/>
        <v>0</v>
      </c>
      <c r="I72" s="63">
        <v>0.46800000000000003</v>
      </c>
      <c r="J72" s="63">
        <f t="shared" si="2"/>
        <v>0</v>
      </c>
      <c r="K72" s="63">
        <v>0.54</v>
      </c>
      <c r="L72" s="63">
        <f t="shared" si="3"/>
        <v>0</v>
      </c>
    </row>
    <row r="73" spans="2:14" x14ac:dyDescent="0.15">
      <c r="B73" s="30" t="s">
        <v>223</v>
      </c>
      <c r="C73" s="25" t="s">
        <v>5</v>
      </c>
      <c r="D73" s="44">
        <v>14.43</v>
      </c>
      <c r="E73" s="37"/>
      <c r="F73" s="64">
        <v>1</v>
      </c>
      <c r="G73" s="44">
        <f t="shared" si="0"/>
        <v>0</v>
      </c>
      <c r="H73" s="63">
        <f t="shared" si="1"/>
        <v>0</v>
      </c>
      <c r="I73" s="63">
        <v>0.47599999999999998</v>
      </c>
      <c r="J73" s="63">
        <f t="shared" si="2"/>
        <v>0</v>
      </c>
      <c r="K73" s="63">
        <v>0.85099999999999998</v>
      </c>
      <c r="L73" s="63">
        <f t="shared" si="3"/>
        <v>0</v>
      </c>
    </row>
    <row r="74" spans="2:14" x14ac:dyDescent="0.15">
      <c r="B74" s="30" t="s">
        <v>223</v>
      </c>
      <c r="C74" s="25" t="s">
        <v>4</v>
      </c>
      <c r="D74" s="44">
        <v>12.54</v>
      </c>
      <c r="E74" s="37"/>
      <c r="F74" s="64">
        <v>1</v>
      </c>
      <c r="G74" s="44">
        <f t="shared" si="0"/>
        <v>0</v>
      </c>
      <c r="H74" s="63">
        <f t="shared" si="1"/>
        <v>0</v>
      </c>
      <c r="I74" s="63">
        <v>0.55300000000000005</v>
      </c>
      <c r="J74" s="63">
        <f t="shared" si="2"/>
        <v>0</v>
      </c>
      <c r="K74" s="63">
        <v>0.54200000000000004</v>
      </c>
      <c r="L74" s="63">
        <f t="shared" si="3"/>
        <v>0</v>
      </c>
    </row>
    <row r="75" spans="2:14" x14ac:dyDescent="0.15">
      <c r="B75" s="30" t="s">
        <v>223</v>
      </c>
      <c r="C75" s="25" t="s">
        <v>6</v>
      </c>
      <c r="D75" s="44">
        <v>24.36</v>
      </c>
      <c r="E75" s="37"/>
      <c r="F75" s="64">
        <v>1</v>
      </c>
      <c r="G75" s="44">
        <f t="shared" si="0"/>
        <v>0</v>
      </c>
      <c r="H75" s="63">
        <f t="shared" si="1"/>
        <v>0</v>
      </c>
      <c r="I75" s="63">
        <v>0.33500000000000002</v>
      </c>
      <c r="J75" s="63">
        <f t="shared" si="2"/>
        <v>0</v>
      </c>
      <c r="K75" s="63">
        <v>0.28399999999999997</v>
      </c>
      <c r="L75" s="63">
        <f t="shared" si="3"/>
        <v>0</v>
      </c>
    </row>
    <row r="76" spans="2:14" ht="14.25" thickBot="1" x14ac:dyDescent="0.2">
      <c r="B76" s="31" t="s">
        <v>223</v>
      </c>
      <c r="C76" s="24" t="s">
        <v>8</v>
      </c>
      <c r="D76" s="49">
        <v>12.75</v>
      </c>
      <c r="E76" s="37"/>
      <c r="F76" s="65">
        <v>1</v>
      </c>
      <c r="G76" s="49">
        <f t="shared" si="0"/>
        <v>0</v>
      </c>
      <c r="H76" s="50">
        <f t="shared" si="1"/>
        <v>0</v>
      </c>
      <c r="I76" s="50">
        <v>0.46800000000000003</v>
      </c>
      <c r="J76" s="50">
        <f t="shared" si="2"/>
        <v>0</v>
      </c>
      <c r="K76" s="50">
        <v>0.54</v>
      </c>
      <c r="L76" s="50">
        <f t="shared" si="3"/>
        <v>0</v>
      </c>
    </row>
    <row r="77" spans="2:14" ht="14.25" thickTop="1" x14ac:dyDescent="0.15">
      <c r="B77" s="122" t="s">
        <v>217</v>
      </c>
      <c r="C77" s="122"/>
      <c r="D77" s="41">
        <f>SUM(D65:D76)</f>
        <v>148.12</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0.46800000000000003</v>
      </c>
      <c r="J104" s="63">
        <f t="shared" si="5"/>
        <v>0</v>
      </c>
      <c r="K104" s="63">
        <v>0.54</v>
      </c>
      <c r="L104" s="63">
        <f t="shared" si="6"/>
        <v>0</v>
      </c>
      <c r="O104" s="1"/>
    </row>
    <row r="105" spans="1:15" x14ac:dyDescent="0.15">
      <c r="B105" s="30" t="s">
        <v>95</v>
      </c>
      <c r="C105" s="25" t="s">
        <v>4</v>
      </c>
      <c r="D105" s="44">
        <v>3.35</v>
      </c>
      <c r="E105" s="37"/>
      <c r="F105" s="64">
        <v>1</v>
      </c>
      <c r="G105" s="44">
        <f t="shared" si="7"/>
        <v>0</v>
      </c>
      <c r="H105" s="63">
        <f t="shared" si="4"/>
        <v>0</v>
      </c>
      <c r="I105" s="63">
        <v>0.55300000000000005</v>
      </c>
      <c r="J105" s="63">
        <f t="shared" si="5"/>
        <v>0</v>
      </c>
      <c r="K105" s="63">
        <v>0.54200000000000004</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0.46800000000000003</v>
      </c>
      <c r="J107" s="63">
        <f t="shared" si="5"/>
        <v>0</v>
      </c>
      <c r="K107" s="63">
        <v>0.54</v>
      </c>
      <c r="L107" s="63">
        <f t="shared" si="6"/>
        <v>0</v>
      </c>
      <c r="O107" s="1"/>
    </row>
    <row r="108" spans="1:15" x14ac:dyDescent="0.15">
      <c r="B108" s="30" t="s">
        <v>97</v>
      </c>
      <c r="C108" s="25" t="s">
        <v>4</v>
      </c>
      <c r="D108" s="44">
        <v>0.57999999999999996</v>
      </c>
      <c r="E108" s="37"/>
      <c r="F108" s="64">
        <v>1</v>
      </c>
      <c r="G108" s="44">
        <f t="shared" si="7"/>
        <v>0</v>
      </c>
      <c r="H108" s="63">
        <f t="shared" si="4"/>
        <v>0</v>
      </c>
      <c r="I108" s="63">
        <v>0.55300000000000005</v>
      </c>
      <c r="J108" s="63">
        <f t="shared" si="5"/>
        <v>0</v>
      </c>
      <c r="K108" s="63">
        <v>0.54200000000000004</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0.47599999999999998</v>
      </c>
      <c r="J110" s="63">
        <f t="shared" si="5"/>
        <v>0</v>
      </c>
      <c r="K110" s="63">
        <v>0.85099999999999998</v>
      </c>
      <c r="L110" s="63">
        <f t="shared" si="6"/>
        <v>0</v>
      </c>
      <c r="O110" s="1"/>
    </row>
    <row r="111" spans="1:15" ht="14.25" thickBot="1" x14ac:dyDescent="0.2">
      <c r="B111" s="31" t="s">
        <v>99</v>
      </c>
      <c r="C111" s="24" t="s">
        <v>6</v>
      </c>
      <c r="D111" s="49">
        <v>0.21</v>
      </c>
      <c r="E111" s="40"/>
      <c r="F111" s="65">
        <v>1</v>
      </c>
      <c r="G111" s="49">
        <f t="shared" si="7"/>
        <v>0</v>
      </c>
      <c r="H111" s="50">
        <f t="shared" si="4"/>
        <v>0</v>
      </c>
      <c r="I111" s="50">
        <v>0.33500000000000002</v>
      </c>
      <c r="J111" s="50">
        <f t="shared" si="5"/>
        <v>0</v>
      </c>
      <c r="K111" s="50">
        <v>0.28399999999999997</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59"/>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2.15</v>
      </c>
      <c r="E118" s="37"/>
      <c r="F118" s="64">
        <v>1</v>
      </c>
      <c r="G118" s="44">
        <f t="shared" ref="G118:G132" si="8">D118*E118*F118</f>
        <v>0</v>
      </c>
      <c r="H118" s="7"/>
      <c r="I118" s="63">
        <v>0.47599999999999998</v>
      </c>
      <c r="J118" s="57">
        <v>0.93</v>
      </c>
      <c r="K118" s="63">
        <f t="shared" ref="K118:K132" si="9">$H118*$I118*$J118*$D118</f>
        <v>0</v>
      </c>
      <c r="L118" s="63">
        <v>0.85099999999999998</v>
      </c>
      <c r="M118" s="57">
        <v>0.51</v>
      </c>
      <c r="N118" s="63">
        <f>$H118*$I118*$M118*$D118</f>
        <v>0</v>
      </c>
      <c r="O118" s="1"/>
    </row>
    <row r="119" spans="1:15" x14ac:dyDescent="0.15">
      <c r="B119" s="30" t="s">
        <v>7</v>
      </c>
      <c r="C119" s="25" t="s">
        <v>5</v>
      </c>
      <c r="D119" s="44">
        <v>2.97</v>
      </c>
      <c r="E119" s="37"/>
      <c r="F119" s="64">
        <v>1</v>
      </c>
      <c r="G119" s="44">
        <f t="shared" si="8"/>
        <v>0</v>
      </c>
      <c r="H119" s="7"/>
      <c r="I119" s="63">
        <v>0.47599999999999998</v>
      </c>
      <c r="J119" s="57">
        <v>0.93</v>
      </c>
      <c r="K119" s="63">
        <f t="shared" si="9"/>
        <v>0</v>
      </c>
      <c r="L119" s="63">
        <v>0.85099999999999998</v>
      </c>
      <c r="M119" s="57">
        <v>0.51</v>
      </c>
      <c r="N119" s="63">
        <f t="shared" ref="N119:N132" si="10">$H119*$I119*$M119*$D119</f>
        <v>0</v>
      </c>
      <c r="O119" s="1"/>
    </row>
    <row r="120" spans="1:15" x14ac:dyDescent="0.15">
      <c r="B120" s="30" t="s">
        <v>7</v>
      </c>
      <c r="C120" s="25" t="s">
        <v>5</v>
      </c>
      <c r="D120" s="44">
        <v>2.15</v>
      </c>
      <c r="E120" s="37"/>
      <c r="F120" s="64">
        <v>1</v>
      </c>
      <c r="G120" s="44">
        <f t="shared" si="8"/>
        <v>0</v>
      </c>
      <c r="H120" s="7"/>
      <c r="I120" s="63">
        <v>0.47599999999999998</v>
      </c>
      <c r="J120" s="57">
        <v>0.93</v>
      </c>
      <c r="K120" s="63">
        <f t="shared" si="9"/>
        <v>0</v>
      </c>
      <c r="L120" s="63">
        <v>0.85099999999999998</v>
      </c>
      <c r="M120" s="57">
        <v>0.51</v>
      </c>
      <c r="N120" s="63">
        <f t="shared" si="10"/>
        <v>0</v>
      </c>
      <c r="O120" s="1"/>
    </row>
    <row r="121" spans="1:15" x14ac:dyDescent="0.15">
      <c r="B121" s="30" t="s">
        <v>7</v>
      </c>
      <c r="C121" s="25" t="s">
        <v>8</v>
      </c>
      <c r="D121" s="44">
        <v>2.15</v>
      </c>
      <c r="E121" s="37"/>
      <c r="F121" s="64">
        <v>1</v>
      </c>
      <c r="G121" s="44">
        <f t="shared" si="8"/>
        <v>0</v>
      </c>
      <c r="H121" s="7"/>
      <c r="I121" s="63">
        <v>0.46800000000000003</v>
      </c>
      <c r="J121" s="57">
        <v>0.93</v>
      </c>
      <c r="K121" s="63">
        <f t="shared" si="9"/>
        <v>0</v>
      </c>
      <c r="L121" s="63">
        <v>0.54</v>
      </c>
      <c r="M121" s="57">
        <v>0.51</v>
      </c>
      <c r="N121" s="63">
        <f t="shared" si="10"/>
        <v>0</v>
      </c>
      <c r="O121" s="1"/>
    </row>
    <row r="122" spans="1:15" x14ac:dyDescent="0.15">
      <c r="B122" s="30" t="s">
        <v>9</v>
      </c>
      <c r="C122" s="25" t="s">
        <v>8</v>
      </c>
      <c r="D122" s="44">
        <v>0.6</v>
      </c>
      <c r="E122" s="37"/>
      <c r="F122" s="64">
        <v>1</v>
      </c>
      <c r="G122" s="44">
        <f t="shared" si="8"/>
        <v>0</v>
      </c>
      <c r="H122" s="7"/>
      <c r="I122" s="63">
        <v>0.46800000000000003</v>
      </c>
      <c r="J122" s="57">
        <v>0.93</v>
      </c>
      <c r="K122" s="63">
        <f t="shared" si="9"/>
        <v>0</v>
      </c>
      <c r="L122" s="63">
        <v>0.54</v>
      </c>
      <c r="M122" s="57">
        <v>0.51</v>
      </c>
      <c r="N122" s="63">
        <f t="shared" si="10"/>
        <v>0</v>
      </c>
      <c r="O122" s="1"/>
    </row>
    <row r="123" spans="1:15" x14ac:dyDescent="0.15">
      <c r="B123" s="30" t="s">
        <v>12</v>
      </c>
      <c r="C123" s="25" t="s">
        <v>4</v>
      </c>
      <c r="D123" s="44">
        <v>0.35</v>
      </c>
      <c r="E123" s="37"/>
      <c r="F123" s="64">
        <v>1</v>
      </c>
      <c r="G123" s="44">
        <f>D123*E123*F123</f>
        <v>0</v>
      </c>
      <c r="H123" s="7"/>
      <c r="I123" s="63">
        <v>0.55300000000000005</v>
      </c>
      <c r="J123" s="57">
        <v>0.93</v>
      </c>
      <c r="K123" s="63">
        <f>$H123*$I123*$J123*$D123</f>
        <v>0</v>
      </c>
      <c r="L123" s="63">
        <v>0.54200000000000004</v>
      </c>
      <c r="M123" s="57">
        <v>0.51</v>
      </c>
      <c r="N123" s="63">
        <f>$H123*$I123*$M123*$D123</f>
        <v>0</v>
      </c>
      <c r="O123" s="1"/>
    </row>
    <row r="124" spans="1:15" x14ac:dyDescent="0.15">
      <c r="B124" s="30" t="s">
        <v>10</v>
      </c>
      <c r="C124" s="25" t="s">
        <v>6</v>
      </c>
      <c r="D124" s="44">
        <v>0.35</v>
      </c>
      <c r="E124" s="37"/>
      <c r="F124" s="64">
        <v>1</v>
      </c>
      <c r="G124" s="44">
        <f t="shared" si="8"/>
        <v>0</v>
      </c>
      <c r="H124" s="7"/>
      <c r="I124" s="63">
        <v>0.33500000000000002</v>
      </c>
      <c r="J124" s="57">
        <v>0.93</v>
      </c>
      <c r="K124" s="63">
        <f t="shared" si="9"/>
        <v>0</v>
      </c>
      <c r="L124" s="63">
        <v>0.28399999999999997</v>
      </c>
      <c r="M124" s="57">
        <v>0.51</v>
      </c>
      <c r="N124" s="63">
        <f t="shared" si="10"/>
        <v>0</v>
      </c>
      <c r="O124" s="1"/>
    </row>
    <row r="125" spans="1:15" x14ac:dyDescent="0.15">
      <c r="B125" s="30" t="s">
        <v>11</v>
      </c>
      <c r="C125" s="25" t="s">
        <v>6</v>
      </c>
      <c r="D125" s="44">
        <v>0.35</v>
      </c>
      <c r="E125" s="37"/>
      <c r="F125" s="64">
        <v>1</v>
      </c>
      <c r="G125" s="44">
        <f t="shared" si="8"/>
        <v>0</v>
      </c>
      <c r="H125" s="7"/>
      <c r="I125" s="63">
        <v>0.33500000000000002</v>
      </c>
      <c r="J125" s="57">
        <v>0.93</v>
      </c>
      <c r="K125" s="63">
        <f t="shared" si="9"/>
        <v>0</v>
      </c>
      <c r="L125" s="63">
        <v>0.28399999999999997</v>
      </c>
      <c r="M125" s="57">
        <v>0.51</v>
      </c>
      <c r="N125" s="63">
        <f t="shared" si="10"/>
        <v>0</v>
      </c>
      <c r="O125" s="1"/>
    </row>
    <row r="126" spans="1:15" x14ac:dyDescent="0.15">
      <c r="B126" s="30" t="s">
        <v>18</v>
      </c>
      <c r="C126" s="25" t="s">
        <v>6</v>
      </c>
      <c r="D126" s="44">
        <v>0.35</v>
      </c>
      <c r="E126" s="37"/>
      <c r="F126" s="64">
        <v>1</v>
      </c>
      <c r="G126" s="44">
        <f t="shared" si="8"/>
        <v>0</v>
      </c>
      <c r="H126" s="7"/>
      <c r="I126" s="63">
        <v>0.33500000000000002</v>
      </c>
      <c r="J126" s="57">
        <v>0.93</v>
      </c>
      <c r="K126" s="63">
        <f t="shared" si="9"/>
        <v>0</v>
      </c>
      <c r="L126" s="63">
        <v>0.28399999999999997</v>
      </c>
      <c r="M126" s="57">
        <v>0.51</v>
      </c>
      <c r="N126" s="63">
        <f t="shared" si="10"/>
        <v>0</v>
      </c>
      <c r="O126" s="1"/>
    </row>
    <row r="127" spans="1:15" x14ac:dyDescent="0.15">
      <c r="B127" s="30" t="s">
        <v>14</v>
      </c>
      <c r="C127" s="25" t="s">
        <v>4</v>
      </c>
      <c r="D127" s="44">
        <v>1.31</v>
      </c>
      <c r="E127" s="37"/>
      <c r="F127" s="64">
        <v>1</v>
      </c>
      <c r="G127" s="44">
        <f t="shared" si="8"/>
        <v>0</v>
      </c>
      <c r="H127" s="7"/>
      <c r="I127" s="63">
        <v>0.55300000000000005</v>
      </c>
      <c r="J127" s="57">
        <v>0.93</v>
      </c>
      <c r="K127" s="63">
        <f t="shared" si="9"/>
        <v>0</v>
      </c>
      <c r="L127" s="63">
        <v>0.54200000000000004</v>
      </c>
      <c r="M127" s="57">
        <v>0.51</v>
      </c>
      <c r="N127" s="63">
        <f t="shared" si="10"/>
        <v>0</v>
      </c>
      <c r="O127" s="1"/>
    </row>
    <row r="128" spans="1:15" x14ac:dyDescent="0.15">
      <c r="B128" s="30" t="s">
        <v>14</v>
      </c>
      <c r="C128" s="25" t="s">
        <v>5</v>
      </c>
      <c r="D128" s="44">
        <v>1.82</v>
      </c>
      <c r="E128" s="37"/>
      <c r="F128" s="64">
        <v>1</v>
      </c>
      <c r="G128" s="44">
        <f t="shared" si="8"/>
        <v>0</v>
      </c>
      <c r="H128" s="7"/>
      <c r="I128" s="63">
        <v>0.47599999999999998</v>
      </c>
      <c r="J128" s="57">
        <v>0.93</v>
      </c>
      <c r="K128" s="63">
        <f t="shared" si="9"/>
        <v>0</v>
      </c>
      <c r="L128" s="63">
        <v>0.85099999999999998</v>
      </c>
      <c r="M128" s="57">
        <v>0.51</v>
      </c>
      <c r="N128" s="63">
        <f t="shared" si="10"/>
        <v>0</v>
      </c>
      <c r="O128" s="1"/>
    </row>
    <row r="129" spans="1:15" x14ac:dyDescent="0.15">
      <c r="B129" s="30" t="s">
        <v>15</v>
      </c>
      <c r="C129" s="25" t="s">
        <v>5</v>
      </c>
      <c r="D129" s="44">
        <v>2.97</v>
      </c>
      <c r="E129" s="37"/>
      <c r="F129" s="64">
        <v>1</v>
      </c>
      <c r="G129" s="44">
        <f t="shared" si="8"/>
        <v>0</v>
      </c>
      <c r="H129" s="7"/>
      <c r="I129" s="63">
        <v>0.47599999999999998</v>
      </c>
      <c r="J129" s="57">
        <v>0.93</v>
      </c>
      <c r="K129" s="63">
        <f t="shared" si="9"/>
        <v>0</v>
      </c>
      <c r="L129" s="63">
        <v>0.85099999999999998</v>
      </c>
      <c r="M129" s="57">
        <v>0.51</v>
      </c>
      <c r="N129" s="63">
        <f t="shared" si="10"/>
        <v>0</v>
      </c>
      <c r="O129" s="1"/>
    </row>
    <row r="130" spans="1:15" x14ac:dyDescent="0.15">
      <c r="B130" s="30" t="s">
        <v>16</v>
      </c>
      <c r="C130" s="25" t="s">
        <v>5</v>
      </c>
      <c r="D130" s="44">
        <v>2.97</v>
      </c>
      <c r="E130" s="37"/>
      <c r="F130" s="64">
        <v>1</v>
      </c>
      <c r="G130" s="44">
        <f t="shared" si="8"/>
        <v>0</v>
      </c>
      <c r="H130" s="7"/>
      <c r="I130" s="63">
        <v>0.47599999999999998</v>
      </c>
      <c r="J130" s="57">
        <v>0.93</v>
      </c>
      <c r="K130" s="63">
        <f t="shared" si="9"/>
        <v>0</v>
      </c>
      <c r="L130" s="63">
        <v>0.85099999999999998</v>
      </c>
      <c r="M130" s="57">
        <v>0.51</v>
      </c>
      <c r="N130" s="63">
        <f t="shared" si="10"/>
        <v>0</v>
      </c>
      <c r="O130" s="1"/>
    </row>
    <row r="131" spans="1:15" x14ac:dyDescent="0.15">
      <c r="B131" s="30" t="s">
        <v>16</v>
      </c>
      <c r="C131" s="25" t="s">
        <v>8</v>
      </c>
      <c r="D131" s="44">
        <v>0.35</v>
      </c>
      <c r="E131" s="37"/>
      <c r="F131" s="64">
        <v>1</v>
      </c>
      <c r="G131" s="44">
        <f t="shared" si="8"/>
        <v>0</v>
      </c>
      <c r="H131" s="7"/>
      <c r="I131" s="63">
        <v>0.46800000000000003</v>
      </c>
      <c r="J131" s="57">
        <v>0.93</v>
      </c>
      <c r="K131" s="63">
        <f t="shared" si="9"/>
        <v>0</v>
      </c>
      <c r="L131" s="63">
        <v>0.54</v>
      </c>
      <c r="M131" s="57">
        <v>0.51</v>
      </c>
      <c r="N131" s="63">
        <f t="shared" si="10"/>
        <v>0</v>
      </c>
      <c r="O131" s="1"/>
    </row>
    <row r="132" spans="1:15" x14ac:dyDescent="0.15">
      <c r="B132" s="30" t="s">
        <v>20</v>
      </c>
      <c r="C132" s="25" t="s">
        <v>6</v>
      </c>
      <c r="D132" s="44">
        <v>0.84</v>
      </c>
      <c r="E132" s="37"/>
      <c r="F132" s="64">
        <v>1</v>
      </c>
      <c r="G132" s="44">
        <f t="shared" si="8"/>
        <v>0</v>
      </c>
      <c r="H132" s="7"/>
      <c r="I132" s="63">
        <v>0.33500000000000002</v>
      </c>
      <c r="J132" s="57">
        <v>0.93</v>
      </c>
      <c r="K132" s="63">
        <f t="shared" si="9"/>
        <v>0</v>
      </c>
      <c r="L132" s="63">
        <v>0.28399999999999997</v>
      </c>
      <c r="M132" s="57">
        <v>0.51</v>
      </c>
      <c r="N132" s="63">
        <f t="shared" si="10"/>
        <v>0</v>
      </c>
      <c r="O132" s="1"/>
    </row>
    <row r="133" spans="1:15" ht="14.25" thickBot="1" x14ac:dyDescent="0.2">
      <c r="B133" s="31" t="s">
        <v>10</v>
      </c>
      <c r="C133" s="24" t="s">
        <v>6</v>
      </c>
      <c r="D133" s="49">
        <v>0.35</v>
      </c>
      <c r="E133" s="37"/>
      <c r="F133" s="65">
        <v>1</v>
      </c>
      <c r="G133" s="49">
        <f>D133*E133*F133</f>
        <v>0</v>
      </c>
      <c r="H133" s="8"/>
      <c r="I133" s="50">
        <v>0.33500000000000002</v>
      </c>
      <c r="J133" s="58">
        <v>0.93</v>
      </c>
      <c r="K133" s="50">
        <f>$H133*$I133*$J133*$D133</f>
        <v>0</v>
      </c>
      <c r="L133" s="50">
        <v>0.28399999999999997</v>
      </c>
      <c r="M133" s="58">
        <v>0.51</v>
      </c>
      <c r="N133" s="50">
        <f>$H133*$I133*$M133*$D133</f>
        <v>0</v>
      </c>
      <c r="O133" s="1"/>
    </row>
    <row r="134" spans="1:15" ht="14.25" thickTop="1" x14ac:dyDescent="0.15">
      <c r="B134" s="122" t="s">
        <v>222</v>
      </c>
      <c r="C134" s="122"/>
      <c r="D134" s="41">
        <f>SUM(D118:D133)</f>
        <v>22.03</v>
      </c>
      <c r="F134" s="68" t="s">
        <v>209</v>
      </c>
      <c r="G134" s="41">
        <f>SUM(G118:G133)</f>
        <v>0</v>
      </c>
      <c r="I134" s="36"/>
      <c r="J134" s="68" t="s">
        <v>210</v>
      </c>
      <c r="K134" s="42">
        <f>SUM(K118:K133)</f>
        <v>0</v>
      </c>
      <c r="M134" s="68" t="s">
        <v>211</v>
      </c>
      <c r="N134" s="42">
        <f>SUM(N118:N133)</f>
        <v>0</v>
      </c>
      <c r="O134" s="1"/>
    </row>
    <row r="135" spans="1:15" x14ac:dyDescent="0.15">
      <c r="B135" s="1" t="s">
        <v>226</v>
      </c>
    </row>
    <row r="137" spans="1:15" x14ac:dyDescent="0.15">
      <c r="B137" s="1" t="s">
        <v>28</v>
      </c>
    </row>
    <row r="138" spans="1:15" s="4" customFormat="1" ht="57" customHeight="1" x14ac:dyDescent="0.15">
      <c r="A138" s="3"/>
      <c r="B138" s="39" t="s">
        <v>1</v>
      </c>
      <c r="C138" s="39" t="s">
        <v>2</v>
      </c>
      <c r="D138" s="38" t="s">
        <v>109</v>
      </c>
      <c r="E138" s="38" t="s">
        <v>104</v>
      </c>
      <c r="F138" s="38" t="s">
        <v>29</v>
      </c>
      <c r="G138" s="39" t="s">
        <v>17</v>
      </c>
      <c r="H138" s="38" t="s">
        <v>100</v>
      </c>
      <c r="I138" s="38" t="s">
        <v>105</v>
      </c>
      <c r="J138" s="38" t="s">
        <v>106</v>
      </c>
      <c r="K138" s="38" t="s">
        <v>107</v>
      </c>
      <c r="L138" s="38" t="s">
        <v>108</v>
      </c>
      <c r="M138" s="3"/>
    </row>
    <row r="139" spans="1:15" x14ac:dyDescent="0.15">
      <c r="B139" s="30" t="s">
        <v>19</v>
      </c>
      <c r="C139" s="25" t="s">
        <v>4</v>
      </c>
      <c r="D139" s="44">
        <v>1.89</v>
      </c>
      <c r="E139" s="37"/>
      <c r="F139" s="64">
        <v>1</v>
      </c>
      <c r="G139" s="44">
        <f>D139*E139*F139</f>
        <v>0</v>
      </c>
      <c r="H139" s="63">
        <f>E139*0.034</f>
        <v>0</v>
      </c>
      <c r="I139" s="63">
        <v>0.55300000000000005</v>
      </c>
      <c r="J139" s="63">
        <f>$I139*$D139*$H139</f>
        <v>0</v>
      </c>
      <c r="K139" s="63">
        <v>0.54200000000000004</v>
      </c>
      <c r="L139" s="63">
        <f>$K139*$D139*$H139</f>
        <v>0</v>
      </c>
    </row>
    <row r="140" spans="1:15" ht="14.25" thickBot="1" x14ac:dyDescent="0.2">
      <c r="B140" s="31" t="s">
        <v>9</v>
      </c>
      <c r="C140" s="24" t="s">
        <v>6</v>
      </c>
      <c r="D140" s="49">
        <v>1.35</v>
      </c>
      <c r="E140" s="40"/>
      <c r="F140" s="65">
        <v>1</v>
      </c>
      <c r="G140" s="49">
        <f t="shared" ref="G140" si="11">D140*E140*F140</f>
        <v>0</v>
      </c>
      <c r="H140" s="50">
        <f>E140*0.034</f>
        <v>0</v>
      </c>
      <c r="I140" s="50">
        <v>0.33500000000000002</v>
      </c>
      <c r="J140" s="50">
        <f>$I140*$D140*$H140</f>
        <v>0</v>
      </c>
      <c r="K140" s="50">
        <v>0.28399999999999997</v>
      </c>
      <c r="L140" s="50">
        <f>$K140*$D140*$H140</f>
        <v>0</v>
      </c>
    </row>
    <row r="141" spans="1:15" ht="14.25" thickTop="1" x14ac:dyDescent="0.15">
      <c r="B141" s="122" t="s">
        <v>225</v>
      </c>
      <c r="C141" s="122"/>
      <c r="D141" s="41">
        <f>SUM(D139:D140)</f>
        <v>3.24</v>
      </c>
      <c r="F141" s="68" t="s">
        <v>212</v>
      </c>
      <c r="G141" s="41">
        <f>SUM(G139:G140)</f>
        <v>0</v>
      </c>
      <c r="I141" s="68" t="s">
        <v>213</v>
      </c>
      <c r="J141" s="42">
        <f>SUM(J139:J140)</f>
        <v>0</v>
      </c>
      <c r="K141" s="68" t="s">
        <v>214</v>
      </c>
      <c r="L141" s="42">
        <f>SUM(L139:L140)</f>
        <v>0</v>
      </c>
    </row>
    <row r="143" spans="1:15" x14ac:dyDescent="0.15">
      <c r="A143" s="1" t="s">
        <v>142</v>
      </c>
    </row>
    <row r="144" spans="1:15" ht="17.25" customHeight="1" x14ac:dyDescent="0.15">
      <c r="B144" s="93" t="s">
        <v>25</v>
      </c>
      <c r="C144" s="93"/>
      <c r="D144" s="93"/>
      <c r="E144" s="91" t="s">
        <v>133</v>
      </c>
      <c r="F144" s="92"/>
      <c r="G144" s="91" t="s">
        <v>34</v>
      </c>
      <c r="H144" s="92"/>
      <c r="I144" s="91" t="s">
        <v>148</v>
      </c>
      <c r="J144" s="92"/>
      <c r="K144" s="91" t="s">
        <v>160</v>
      </c>
      <c r="L144" s="92"/>
    </row>
    <row r="145" spans="2:15" x14ac:dyDescent="0.15">
      <c r="B145" s="125" t="s">
        <v>31</v>
      </c>
      <c r="C145" s="131"/>
      <c r="D145" s="126"/>
      <c r="E145" s="30" t="s">
        <v>134</v>
      </c>
      <c r="F145" s="43">
        <f>D77</f>
        <v>148.12</v>
      </c>
      <c r="G145" s="30" t="s">
        <v>110</v>
      </c>
      <c r="H145" s="41">
        <f>$G$77</f>
        <v>0</v>
      </c>
      <c r="I145" s="30" t="s">
        <v>149</v>
      </c>
      <c r="J145" s="42">
        <f>$J$77</f>
        <v>0</v>
      </c>
      <c r="K145" s="30" t="s">
        <v>150</v>
      </c>
      <c r="L145" s="42">
        <f>$L$77</f>
        <v>0</v>
      </c>
    </row>
    <row r="146" spans="2:15" s="1" customFormat="1" x14ac:dyDescent="0.15">
      <c r="B146" s="125" t="s">
        <v>128</v>
      </c>
      <c r="C146" s="131"/>
      <c r="D146" s="126"/>
      <c r="E146" s="28" t="s">
        <v>137</v>
      </c>
      <c r="F146" s="45">
        <f>$D$85</f>
        <v>67.900000000000006</v>
      </c>
      <c r="G146" s="29" t="s">
        <v>114</v>
      </c>
      <c r="H146" s="41">
        <f>$G$85</f>
        <v>0</v>
      </c>
      <c r="I146" s="47"/>
      <c r="J146" s="48"/>
      <c r="K146" s="47"/>
      <c r="L146" s="48"/>
      <c r="N146"/>
      <c r="O146"/>
    </row>
    <row r="147" spans="2:15" s="1" customFormat="1" x14ac:dyDescent="0.15">
      <c r="B147" s="125" t="s">
        <v>129</v>
      </c>
      <c r="C147" s="131"/>
      <c r="D147" s="126"/>
      <c r="E147" s="28" t="s">
        <v>138</v>
      </c>
      <c r="F147" s="45">
        <f>$D$91</f>
        <v>67.900000000000006</v>
      </c>
      <c r="G147" s="29" t="s">
        <v>118</v>
      </c>
      <c r="H147" s="41">
        <f>$G$91</f>
        <v>0</v>
      </c>
      <c r="I147" s="47"/>
      <c r="J147" s="48"/>
      <c r="K147" s="47"/>
      <c r="L147" s="48"/>
      <c r="N147"/>
      <c r="O147"/>
    </row>
    <row r="148" spans="2:15" s="1" customFormat="1" x14ac:dyDescent="0.15">
      <c r="B148" s="125" t="s">
        <v>130</v>
      </c>
      <c r="C148" s="131"/>
      <c r="D148" s="126"/>
      <c r="E148" s="30" t="s">
        <v>139</v>
      </c>
      <c r="F148" s="46">
        <f>$D$98</f>
        <v>67.900000000000006</v>
      </c>
      <c r="G148" s="30" t="s">
        <v>119</v>
      </c>
      <c r="H148" s="41">
        <f>$G$98</f>
        <v>0</v>
      </c>
      <c r="I148" s="30" t="s">
        <v>151</v>
      </c>
      <c r="J148" s="42">
        <f>$J$98</f>
        <v>0</v>
      </c>
      <c r="K148" s="30" t="s">
        <v>152</v>
      </c>
      <c r="L148" s="42">
        <f>$L$98</f>
        <v>0</v>
      </c>
      <c r="N148"/>
      <c r="O148"/>
    </row>
    <row r="149" spans="2:15" s="1" customFormat="1" x14ac:dyDescent="0.15">
      <c r="B149" s="125" t="s">
        <v>141</v>
      </c>
      <c r="C149" s="131"/>
      <c r="D149" s="126"/>
      <c r="E149" s="30" t="s">
        <v>140</v>
      </c>
      <c r="F149" s="46">
        <f>$D$112</f>
        <v>84.199999999999989</v>
      </c>
      <c r="G149" s="30" t="s">
        <v>120</v>
      </c>
      <c r="H149" s="41">
        <f>$G$112</f>
        <v>0</v>
      </c>
      <c r="I149" s="30" t="s">
        <v>153</v>
      </c>
      <c r="J149" s="42">
        <f>$J$112</f>
        <v>0</v>
      </c>
      <c r="K149" s="30" t="s">
        <v>154</v>
      </c>
      <c r="L149" s="42">
        <f>$L$112</f>
        <v>0</v>
      </c>
      <c r="N149"/>
      <c r="O149"/>
    </row>
    <row r="150" spans="2:15" s="1" customFormat="1" x14ac:dyDescent="0.15">
      <c r="B150" s="125" t="s">
        <v>32</v>
      </c>
      <c r="C150" s="131"/>
      <c r="D150" s="126"/>
      <c r="E150" s="30" t="s">
        <v>144</v>
      </c>
      <c r="F150" s="41">
        <f>$D$134</f>
        <v>22.03</v>
      </c>
      <c r="G150" s="30" t="s">
        <v>126</v>
      </c>
      <c r="H150" s="41">
        <f>$G$134</f>
        <v>0</v>
      </c>
      <c r="I150" s="30" t="s">
        <v>155</v>
      </c>
      <c r="J150" s="42">
        <f>$K$134</f>
        <v>0</v>
      </c>
      <c r="K150" s="30" t="s">
        <v>156</v>
      </c>
      <c r="L150" s="42">
        <f>$N$134</f>
        <v>0</v>
      </c>
      <c r="N150"/>
      <c r="O150"/>
    </row>
    <row r="151" spans="2:15" s="1" customFormat="1" ht="14.25" thickBot="1" x14ac:dyDescent="0.2">
      <c r="B151" s="129" t="s">
        <v>132</v>
      </c>
      <c r="C151" s="132"/>
      <c r="D151" s="130"/>
      <c r="E151" s="31" t="s">
        <v>145</v>
      </c>
      <c r="F151" s="49">
        <f>$D$141</f>
        <v>3.24</v>
      </c>
      <c r="G151" s="31" t="s">
        <v>127</v>
      </c>
      <c r="H151" s="49">
        <f>$G$141</f>
        <v>0</v>
      </c>
      <c r="I151" s="31" t="s">
        <v>157</v>
      </c>
      <c r="J151" s="50">
        <f>$J$141</f>
        <v>0</v>
      </c>
      <c r="K151" s="31" t="s">
        <v>158</v>
      </c>
      <c r="L151" s="50">
        <f>$L$141</f>
        <v>0</v>
      </c>
      <c r="N151"/>
      <c r="O151"/>
    </row>
    <row r="152" spans="2:15" s="1" customFormat="1" ht="14.25" thickTop="1" x14ac:dyDescent="0.15">
      <c r="E152" s="26" t="s">
        <v>143</v>
      </c>
      <c r="F152" s="41">
        <f>SUM(F145:F151)</f>
        <v>461.29000000000008</v>
      </c>
      <c r="G152" s="26" t="s">
        <v>337</v>
      </c>
      <c r="H152" s="41">
        <f>SUM(H145:H151)</f>
        <v>0</v>
      </c>
      <c r="I152" s="26" t="s">
        <v>338</v>
      </c>
      <c r="J152" s="42">
        <f>SUM(J145:J151)</f>
        <v>0</v>
      </c>
      <c r="K152" s="26" t="s">
        <v>339</v>
      </c>
      <c r="L152" s="42">
        <f>SUM(L145:L151)</f>
        <v>0</v>
      </c>
      <c r="N152"/>
      <c r="O152"/>
    </row>
    <row r="153" spans="2:15" s="1" customFormat="1" x14ac:dyDescent="0.15">
      <c r="E153" s="27"/>
      <c r="F153" s="36"/>
      <c r="G153" s="30" t="s">
        <v>340</v>
      </c>
      <c r="H153" s="42">
        <f>H152/$F$152</f>
        <v>0</v>
      </c>
      <c r="I153" s="30" t="s">
        <v>159</v>
      </c>
      <c r="J153" s="44">
        <f>J152/$F$152*100</f>
        <v>0</v>
      </c>
      <c r="K153" s="27"/>
      <c r="L153" s="36"/>
      <c r="N153"/>
      <c r="O153"/>
    </row>
    <row r="154" spans="2:15" s="1" customFormat="1" x14ac:dyDescent="0.15">
      <c r="E154" s="1" t="s">
        <v>146</v>
      </c>
      <c r="N154"/>
      <c r="O154"/>
    </row>
    <row r="155" spans="2:15" s="1" customFormat="1" x14ac:dyDescent="0.15">
      <c r="E155" s="1" t="s">
        <v>147</v>
      </c>
      <c r="N155"/>
      <c r="O155"/>
    </row>
    <row r="156" spans="2:15" s="1" customFormat="1" x14ac:dyDescent="0.15">
      <c r="E156" s="1" t="s">
        <v>254</v>
      </c>
      <c r="N156"/>
      <c r="O156"/>
    </row>
  </sheetData>
  <mergeCells count="30">
    <mergeCell ref="B148:D148"/>
    <mergeCell ref="B149:D149"/>
    <mergeCell ref="B150:D150"/>
    <mergeCell ref="B151:D151"/>
    <mergeCell ref="I3:N3"/>
    <mergeCell ref="I4:N4"/>
    <mergeCell ref="G144:H144"/>
    <mergeCell ref="I144:J144"/>
    <mergeCell ref="K144:L144"/>
    <mergeCell ref="B145:D145"/>
    <mergeCell ref="B146:D146"/>
    <mergeCell ref="B147:D147"/>
    <mergeCell ref="B98:C98"/>
    <mergeCell ref="B112:C112"/>
    <mergeCell ref="B134:C134"/>
    <mergeCell ref="B141:C141"/>
    <mergeCell ref="B144:D144"/>
    <mergeCell ref="E144:F144"/>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57"/>
  <sheetViews>
    <sheetView view="pageBreakPreview" zoomScaleNormal="100" zoomScaleSheetLayoutView="100"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231</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230</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25" spans="13:13" x14ac:dyDescent="0.15">
      <c r="M25" s="66"/>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13.6</v>
      </c>
      <c r="E65" s="37"/>
      <c r="F65" s="64">
        <v>1</v>
      </c>
      <c r="G65" s="44">
        <f t="shared" ref="G65:G76" si="0">D65*E65*F65</f>
        <v>0</v>
      </c>
      <c r="H65" s="63">
        <f t="shared" ref="H65:H76" si="1">E65*0.034</f>
        <v>0</v>
      </c>
      <c r="I65" s="63">
        <v>0.437</v>
      </c>
      <c r="J65" s="63">
        <f t="shared" ref="J65:J76" si="2">$I65*$D65*$H65</f>
        <v>0</v>
      </c>
      <c r="K65" s="63">
        <v>0.81499999999999995</v>
      </c>
      <c r="L65" s="63">
        <f t="shared" ref="L65:L76" si="3">$K65*$D65*$H65</f>
        <v>0</v>
      </c>
    </row>
    <row r="66" spans="2:14" x14ac:dyDescent="0.15">
      <c r="B66" s="30" t="s">
        <v>90</v>
      </c>
      <c r="C66" s="25" t="s">
        <v>4</v>
      </c>
      <c r="D66" s="44">
        <v>15.71</v>
      </c>
      <c r="E66" s="37"/>
      <c r="F66" s="64">
        <v>1</v>
      </c>
      <c r="G66" s="44">
        <f t="shared" si="0"/>
        <v>0</v>
      </c>
      <c r="H66" s="63">
        <f t="shared" si="1"/>
        <v>0</v>
      </c>
      <c r="I66" s="63">
        <v>0.48099999999999998</v>
      </c>
      <c r="J66" s="63">
        <f t="shared" si="2"/>
        <v>0</v>
      </c>
      <c r="K66" s="63">
        <v>0.52700000000000002</v>
      </c>
      <c r="L66" s="63">
        <f t="shared" si="3"/>
        <v>0</v>
      </c>
    </row>
    <row r="67" spans="2:14" x14ac:dyDescent="0.15">
      <c r="B67" s="30" t="s">
        <v>90</v>
      </c>
      <c r="C67" s="25" t="s">
        <v>6</v>
      </c>
      <c r="D67" s="44">
        <v>21.56</v>
      </c>
      <c r="E67" s="37"/>
      <c r="F67" s="64">
        <v>1</v>
      </c>
      <c r="G67" s="44">
        <f t="shared" si="0"/>
        <v>0</v>
      </c>
      <c r="H67" s="63">
        <f t="shared" si="1"/>
        <v>0</v>
      </c>
      <c r="I67" s="63">
        <v>0.32200000000000001</v>
      </c>
      <c r="J67" s="63">
        <f t="shared" si="2"/>
        <v>0</v>
      </c>
      <c r="K67" s="63">
        <v>0.25600000000000001</v>
      </c>
      <c r="L67" s="63">
        <f t="shared" si="3"/>
        <v>0</v>
      </c>
    </row>
    <row r="68" spans="2:14" x14ac:dyDescent="0.15">
      <c r="B68" s="30" t="s">
        <v>90</v>
      </c>
      <c r="C68" s="25" t="s">
        <v>8</v>
      </c>
      <c r="D68" s="44">
        <v>14.07</v>
      </c>
      <c r="E68" s="37"/>
      <c r="F68" s="64">
        <v>1</v>
      </c>
      <c r="G68" s="44">
        <f t="shared" si="0"/>
        <v>0</v>
      </c>
      <c r="H68" s="63">
        <f t="shared" si="1"/>
        <v>0</v>
      </c>
      <c r="I68" s="63">
        <v>0.51800000000000002</v>
      </c>
      <c r="J68" s="63">
        <f t="shared" si="2"/>
        <v>0</v>
      </c>
      <c r="K68" s="63">
        <v>0.53100000000000003</v>
      </c>
      <c r="L68" s="63">
        <f t="shared" si="3"/>
        <v>0</v>
      </c>
    </row>
    <row r="69" spans="2:14" x14ac:dyDescent="0.15">
      <c r="B69" s="30" t="s">
        <v>91</v>
      </c>
      <c r="C69" s="25" t="s">
        <v>5</v>
      </c>
      <c r="D69" s="44">
        <v>4.78</v>
      </c>
      <c r="E69" s="37"/>
      <c r="F69" s="64">
        <v>1</v>
      </c>
      <c r="G69" s="44">
        <f t="shared" si="0"/>
        <v>0</v>
      </c>
      <c r="H69" s="63">
        <f t="shared" si="1"/>
        <v>0</v>
      </c>
      <c r="I69" s="63">
        <v>0.437</v>
      </c>
      <c r="J69" s="63">
        <f t="shared" si="2"/>
        <v>0</v>
      </c>
      <c r="K69" s="63">
        <v>0.81499999999999995</v>
      </c>
      <c r="L69" s="63">
        <f t="shared" si="3"/>
        <v>0</v>
      </c>
    </row>
    <row r="70" spans="2:14" x14ac:dyDescent="0.15">
      <c r="B70" s="30" t="s">
        <v>91</v>
      </c>
      <c r="C70" s="25" t="s">
        <v>4</v>
      </c>
      <c r="D70" s="44">
        <v>2.73</v>
      </c>
      <c r="E70" s="37"/>
      <c r="F70" s="64">
        <v>1</v>
      </c>
      <c r="G70" s="44">
        <f t="shared" si="0"/>
        <v>0</v>
      </c>
      <c r="H70" s="63">
        <f t="shared" si="1"/>
        <v>0</v>
      </c>
      <c r="I70" s="63">
        <v>0.48099999999999998</v>
      </c>
      <c r="J70" s="63">
        <f t="shared" si="2"/>
        <v>0</v>
      </c>
      <c r="K70" s="63">
        <v>0.52700000000000002</v>
      </c>
      <c r="L70" s="63">
        <f t="shared" si="3"/>
        <v>0</v>
      </c>
    </row>
    <row r="71" spans="2:14" x14ac:dyDescent="0.15">
      <c r="B71" s="30" t="s">
        <v>91</v>
      </c>
      <c r="C71" s="25" t="s">
        <v>6</v>
      </c>
      <c r="D71" s="44">
        <v>3.1900000000000004</v>
      </c>
      <c r="E71" s="37"/>
      <c r="F71" s="64">
        <v>1</v>
      </c>
      <c r="G71" s="44">
        <f t="shared" si="0"/>
        <v>0</v>
      </c>
      <c r="H71" s="63">
        <f t="shared" si="1"/>
        <v>0</v>
      </c>
      <c r="I71" s="63">
        <v>0.32200000000000001</v>
      </c>
      <c r="J71" s="63">
        <f t="shared" si="2"/>
        <v>0</v>
      </c>
      <c r="K71" s="63">
        <v>0.25600000000000001</v>
      </c>
      <c r="L71" s="63">
        <f t="shared" si="3"/>
        <v>0</v>
      </c>
    </row>
    <row r="72" spans="2:14" x14ac:dyDescent="0.15">
      <c r="B72" s="30" t="s">
        <v>91</v>
      </c>
      <c r="C72" s="25" t="s">
        <v>8</v>
      </c>
      <c r="D72" s="44">
        <v>2.73</v>
      </c>
      <c r="E72" s="37"/>
      <c r="F72" s="64">
        <v>1</v>
      </c>
      <c r="G72" s="44">
        <f t="shared" si="0"/>
        <v>0</v>
      </c>
      <c r="H72" s="63">
        <f t="shared" si="1"/>
        <v>0</v>
      </c>
      <c r="I72" s="63">
        <v>0.51800000000000002</v>
      </c>
      <c r="J72" s="63">
        <f t="shared" si="2"/>
        <v>0</v>
      </c>
      <c r="K72" s="63">
        <v>0.53100000000000003</v>
      </c>
      <c r="L72" s="63">
        <f t="shared" si="3"/>
        <v>0</v>
      </c>
    </row>
    <row r="73" spans="2:14" x14ac:dyDescent="0.15">
      <c r="B73" s="30" t="s">
        <v>223</v>
      </c>
      <c r="C73" s="25" t="s">
        <v>5</v>
      </c>
      <c r="D73" s="44">
        <v>14.759999999999998</v>
      </c>
      <c r="E73" s="37"/>
      <c r="F73" s="64">
        <v>1</v>
      </c>
      <c r="G73" s="44">
        <f t="shared" si="0"/>
        <v>0</v>
      </c>
      <c r="H73" s="63">
        <f t="shared" si="1"/>
        <v>0</v>
      </c>
      <c r="I73" s="63">
        <v>0.437</v>
      </c>
      <c r="J73" s="63">
        <f t="shared" si="2"/>
        <v>0</v>
      </c>
      <c r="K73" s="63">
        <v>0.81499999999999995</v>
      </c>
      <c r="L73" s="63">
        <f t="shared" si="3"/>
        <v>0</v>
      </c>
    </row>
    <row r="74" spans="2:14" x14ac:dyDescent="0.15">
      <c r="B74" s="30" t="s">
        <v>223</v>
      </c>
      <c r="C74" s="25" t="s">
        <v>4</v>
      </c>
      <c r="D74" s="44">
        <v>11.58</v>
      </c>
      <c r="E74" s="37"/>
      <c r="F74" s="64">
        <v>1</v>
      </c>
      <c r="G74" s="44">
        <f t="shared" si="0"/>
        <v>0</v>
      </c>
      <c r="H74" s="63">
        <f t="shared" si="1"/>
        <v>0</v>
      </c>
      <c r="I74" s="63">
        <v>0.48099999999999998</v>
      </c>
      <c r="J74" s="63">
        <f t="shared" si="2"/>
        <v>0</v>
      </c>
      <c r="K74" s="63">
        <v>0.52700000000000002</v>
      </c>
      <c r="L74" s="63">
        <f t="shared" si="3"/>
        <v>0</v>
      </c>
    </row>
    <row r="75" spans="2:14" x14ac:dyDescent="0.15">
      <c r="B75" s="30" t="s">
        <v>223</v>
      </c>
      <c r="C75" s="25" t="s">
        <v>6</v>
      </c>
      <c r="D75" s="44">
        <v>24.02</v>
      </c>
      <c r="E75" s="37"/>
      <c r="F75" s="64">
        <v>1</v>
      </c>
      <c r="G75" s="44">
        <f t="shared" si="0"/>
        <v>0</v>
      </c>
      <c r="H75" s="63">
        <f t="shared" si="1"/>
        <v>0</v>
      </c>
      <c r="I75" s="63">
        <v>0.32200000000000001</v>
      </c>
      <c r="J75" s="63">
        <f t="shared" si="2"/>
        <v>0</v>
      </c>
      <c r="K75" s="63">
        <v>0.25600000000000001</v>
      </c>
      <c r="L75" s="63">
        <f t="shared" si="3"/>
        <v>0</v>
      </c>
    </row>
    <row r="76" spans="2:14" ht="14.25" thickBot="1" x14ac:dyDescent="0.2">
      <c r="B76" s="31" t="s">
        <v>223</v>
      </c>
      <c r="C76" s="24" t="s">
        <v>8</v>
      </c>
      <c r="D76" s="49">
        <v>12.44</v>
      </c>
      <c r="E76" s="40"/>
      <c r="F76" s="65">
        <v>1</v>
      </c>
      <c r="G76" s="49">
        <f t="shared" si="0"/>
        <v>0</v>
      </c>
      <c r="H76" s="50">
        <f t="shared" si="1"/>
        <v>0</v>
      </c>
      <c r="I76" s="50">
        <v>0.51800000000000002</v>
      </c>
      <c r="J76" s="50">
        <f t="shared" si="2"/>
        <v>0</v>
      </c>
      <c r="K76" s="50">
        <v>0.53100000000000003</v>
      </c>
      <c r="L76" s="50">
        <f t="shared" si="3"/>
        <v>0</v>
      </c>
    </row>
    <row r="77" spans="2:14" ht="14.25" thickTop="1" x14ac:dyDescent="0.15">
      <c r="B77" s="122" t="s">
        <v>217</v>
      </c>
      <c r="C77" s="122"/>
      <c r="D77" s="41">
        <f>SUM(D65:D76)</f>
        <v>141.16999999999999</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0.51800000000000002</v>
      </c>
      <c r="J104" s="63">
        <f t="shared" si="5"/>
        <v>0</v>
      </c>
      <c r="K104" s="63">
        <v>0.53100000000000003</v>
      </c>
      <c r="L104" s="63">
        <f t="shared" si="6"/>
        <v>0</v>
      </c>
      <c r="O104" s="1"/>
    </row>
    <row r="105" spans="1:15" x14ac:dyDescent="0.15">
      <c r="B105" s="30" t="s">
        <v>95</v>
      </c>
      <c r="C105" s="25" t="s">
        <v>4</v>
      </c>
      <c r="D105" s="44">
        <v>3.35</v>
      </c>
      <c r="E105" s="37"/>
      <c r="F105" s="64">
        <v>1</v>
      </c>
      <c r="G105" s="44">
        <f t="shared" si="7"/>
        <v>0</v>
      </c>
      <c r="H105" s="63">
        <f t="shared" si="4"/>
        <v>0</v>
      </c>
      <c r="I105" s="63">
        <v>0.48099999999999998</v>
      </c>
      <c r="J105" s="63">
        <f t="shared" si="5"/>
        <v>0</v>
      </c>
      <c r="K105" s="63">
        <v>0.52700000000000002</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0.51800000000000002</v>
      </c>
      <c r="J107" s="63">
        <f t="shared" si="5"/>
        <v>0</v>
      </c>
      <c r="K107" s="63">
        <v>0.53100000000000003</v>
      </c>
      <c r="L107" s="63">
        <f t="shared" si="6"/>
        <v>0</v>
      </c>
      <c r="O107" s="1"/>
    </row>
    <row r="108" spans="1:15" x14ac:dyDescent="0.15">
      <c r="B108" s="30" t="s">
        <v>97</v>
      </c>
      <c r="C108" s="25" t="s">
        <v>4</v>
      </c>
      <c r="D108" s="44">
        <v>0.57999999999999996</v>
      </c>
      <c r="E108" s="37"/>
      <c r="F108" s="64">
        <v>1</v>
      </c>
      <c r="G108" s="44">
        <f t="shared" si="7"/>
        <v>0</v>
      </c>
      <c r="H108" s="63">
        <f t="shared" si="4"/>
        <v>0</v>
      </c>
      <c r="I108" s="63">
        <v>0.48099999999999998</v>
      </c>
      <c r="J108" s="63">
        <f t="shared" si="5"/>
        <v>0</v>
      </c>
      <c r="K108" s="63">
        <v>0.52700000000000002</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0.437</v>
      </c>
      <c r="J110" s="63">
        <f t="shared" si="5"/>
        <v>0</v>
      </c>
      <c r="K110" s="63">
        <v>0.81499999999999995</v>
      </c>
      <c r="L110" s="63">
        <f t="shared" si="6"/>
        <v>0</v>
      </c>
      <c r="O110" s="1"/>
    </row>
    <row r="111" spans="1:15" ht="14.25" thickBot="1" x14ac:dyDescent="0.2">
      <c r="B111" s="31" t="s">
        <v>99</v>
      </c>
      <c r="C111" s="24" t="s">
        <v>6</v>
      </c>
      <c r="D111" s="49">
        <v>0.21</v>
      </c>
      <c r="E111" s="40"/>
      <c r="F111" s="65">
        <v>1</v>
      </c>
      <c r="G111" s="49">
        <f t="shared" si="7"/>
        <v>0</v>
      </c>
      <c r="H111" s="50">
        <f t="shared" si="4"/>
        <v>0</v>
      </c>
      <c r="I111" s="50">
        <v>0.32200000000000001</v>
      </c>
      <c r="J111" s="50">
        <f t="shared" si="5"/>
        <v>0</v>
      </c>
      <c r="K111" s="50">
        <v>0.25600000000000001</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33"/>
      <c r="F115" s="59"/>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4.59</v>
      </c>
      <c r="E118" s="37"/>
      <c r="F118" s="64">
        <v>1</v>
      </c>
      <c r="G118" s="44">
        <f t="shared" ref="G118:G133" si="8">D118*E118*F118</f>
        <v>0</v>
      </c>
      <c r="H118" s="7"/>
      <c r="I118" s="63">
        <v>0.437</v>
      </c>
      <c r="J118" s="57">
        <v>0.93</v>
      </c>
      <c r="K118" s="63">
        <f t="shared" ref="K118:K133" si="9">$H118*$I118*$J118*$D118</f>
        <v>0</v>
      </c>
      <c r="L118" s="63">
        <v>0.81499999999999995</v>
      </c>
      <c r="M118" s="57">
        <v>0.51</v>
      </c>
      <c r="N118" s="63">
        <f>$H118*$I118*$M118*$D118</f>
        <v>0</v>
      </c>
      <c r="O118" s="1"/>
    </row>
    <row r="119" spans="1:15" x14ac:dyDescent="0.15">
      <c r="B119" s="30" t="s">
        <v>7</v>
      </c>
      <c r="C119" s="25" t="s">
        <v>5</v>
      </c>
      <c r="D119" s="44">
        <v>3.47</v>
      </c>
      <c r="E119" s="37"/>
      <c r="F119" s="64">
        <v>1</v>
      </c>
      <c r="G119" s="44">
        <f t="shared" si="8"/>
        <v>0</v>
      </c>
      <c r="H119" s="7"/>
      <c r="I119" s="63">
        <v>0.437</v>
      </c>
      <c r="J119" s="57">
        <v>0.93</v>
      </c>
      <c r="K119" s="63">
        <f t="shared" si="9"/>
        <v>0</v>
      </c>
      <c r="L119" s="63">
        <v>0.81499999999999995</v>
      </c>
      <c r="M119" s="57">
        <v>0.51</v>
      </c>
      <c r="N119" s="63">
        <f t="shared" ref="N119:N133" si="10">$H119*$I119*$M119*$D119</f>
        <v>0</v>
      </c>
      <c r="O119" s="1"/>
    </row>
    <row r="120" spans="1:15" x14ac:dyDescent="0.15">
      <c r="B120" s="30" t="s">
        <v>7</v>
      </c>
      <c r="C120" s="25" t="s">
        <v>5</v>
      </c>
      <c r="D120" s="44">
        <v>3.47</v>
      </c>
      <c r="E120" s="37"/>
      <c r="F120" s="64">
        <v>1</v>
      </c>
      <c r="G120" s="44">
        <f t="shared" si="8"/>
        <v>0</v>
      </c>
      <c r="H120" s="7"/>
      <c r="I120" s="63">
        <v>0.437</v>
      </c>
      <c r="J120" s="57">
        <v>0.93</v>
      </c>
      <c r="K120" s="63">
        <f t="shared" si="9"/>
        <v>0</v>
      </c>
      <c r="L120" s="63">
        <v>0.81499999999999995</v>
      </c>
      <c r="M120" s="57">
        <v>0.51</v>
      </c>
      <c r="N120" s="63">
        <f t="shared" si="10"/>
        <v>0</v>
      </c>
      <c r="O120" s="1"/>
    </row>
    <row r="121" spans="1:15" x14ac:dyDescent="0.15">
      <c r="B121" s="30" t="s">
        <v>7</v>
      </c>
      <c r="C121" s="25" t="s">
        <v>8</v>
      </c>
      <c r="D121" s="44">
        <v>2.15</v>
      </c>
      <c r="E121" s="37"/>
      <c r="F121" s="64">
        <v>1</v>
      </c>
      <c r="G121" s="44">
        <f t="shared" si="8"/>
        <v>0</v>
      </c>
      <c r="H121" s="7"/>
      <c r="I121" s="63">
        <v>0.51800000000000002</v>
      </c>
      <c r="J121" s="57">
        <v>0.93</v>
      </c>
      <c r="K121" s="63">
        <f t="shared" si="9"/>
        <v>0</v>
      </c>
      <c r="L121" s="63">
        <v>0.53100000000000003</v>
      </c>
      <c r="M121" s="57">
        <v>0.51</v>
      </c>
      <c r="N121" s="63">
        <f t="shared" si="10"/>
        <v>0</v>
      </c>
      <c r="O121" s="1"/>
    </row>
    <row r="122" spans="1:15" x14ac:dyDescent="0.15">
      <c r="B122" s="30" t="s">
        <v>9</v>
      </c>
      <c r="C122" s="25" t="s">
        <v>8</v>
      </c>
      <c r="D122" s="44">
        <v>0.98</v>
      </c>
      <c r="E122" s="37"/>
      <c r="F122" s="64">
        <v>1</v>
      </c>
      <c r="G122" s="44">
        <f t="shared" si="8"/>
        <v>0</v>
      </c>
      <c r="H122" s="7"/>
      <c r="I122" s="63">
        <v>0.51800000000000002</v>
      </c>
      <c r="J122" s="57">
        <v>0.93</v>
      </c>
      <c r="K122" s="63">
        <f t="shared" si="9"/>
        <v>0</v>
      </c>
      <c r="L122" s="63">
        <v>0.53100000000000003</v>
      </c>
      <c r="M122" s="57">
        <v>0.51</v>
      </c>
      <c r="N122" s="63">
        <f t="shared" si="10"/>
        <v>0</v>
      </c>
      <c r="O122" s="1"/>
    </row>
    <row r="123" spans="1:15" x14ac:dyDescent="0.15">
      <c r="B123" s="30" t="s">
        <v>12</v>
      </c>
      <c r="C123" s="25" t="s">
        <v>4</v>
      </c>
      <c r="D123" s="44">
        <v>0.54</v>
      </c>
      <c r="E123" s="37"/>
      <c r="F123" s="64">
        <v>1</v>
      </c>
      <c r="G123" s="44">
        <f>D123*E123*F123</f>
        <v>0</v>
      </c>
      <c r="H123" s="7"/>
      <c r="I123" s="63">
        <v>0.48099999999999998</v>
      </c>
      <c r="J123" s="57">
        <v>0.93</v>
      </c>
      <c r="K123" s="63">
        <f>$H123*$I123*$J123*$D123</f>
        <v>0</v>
      </c>
      <c r="L123" s="63">
        <v>0.52700000000000002</v>
      </c>
      <c r="M123" s="57">
        <v>0.51</v>
      </c>
      <c r="N123" s="63">
        <f>$H123*$I123*$M123*$D123</f>
        <v>0</v>
      </c>
      <c r="O123" s="1"/>
    </row>
    <row r="124" spans="1:15" x14ac:dyDescent="0.15">
      <c r="B124" s="30" t="s">
        <v>10</v>
      </c>
      <c r="C124" s="25" t="s">
        <v>6</v>
      </c>
      <c r="D124" s="44">
        <v>0.54</v>
      </c>
      <c r="E124" s="37"/>
      <c r="F124" s="64">
        <v>1</v>
      </c>
      <c r="G124" s="44">
        <f t="shared" si="8"/>
        <v>0</v>
      </c>
      <c r="H124" s="7"/>
      <c r="I124" s="63">
        <v>0.32200000000000001</v>
      </c>
      <c r="J124" s="57">
        <v>0.93</v>
      </c>
      <c r="K124" s="63">
        <f t="shared" si="9"/>
        <v>0</v>
      </c>
      <c r="L124" s="63">
        <v>0.25600000000000001</v>
      </c>
      <c r="M124" s="57">
        <v>0.51</v>
      </c>
      <c r="N124" s="63">
        <f t="shared" si="10"/>
        <v>0</v>
      </c>
      <c r="O124" s="1"/>
    </row>
    <row r="125" spans="1:15" x14ac:dyDescent="0.15">
      <c r="B125" s="30" t="s">
        <v>11</v>
      </c>
      <c r="C125" s="25" t="s">
        <v>6</v>
      </c>
      <c r="D125" s="44">
        <v>0.54</v>
      </c>
      <c r="E125" s="37"/>
      <c r="F125" s="64">
        <v>1</v>
      </c>
      <c r="G125" s="44">
        <f t="shared" si="8"/>
        <v>0</v>
      </c>
      <c r="H125" s="7"/>
      <c r="I125" s="63">
        <v>0.32200000000000001</v>
      </c>
      <c r="J125" s="57">
        <v>0.93</v>
      </c>
      <c r="K125" s="63">
        <f t="shared" si="9"/>
        <v>0</v>
      </c>
      <c r="L125" s="63">
        <v>0.25600000000000001</v>
      </c>
      <c r="M125" s="57">
        <v>0.51</v>
      </c>
      <c r="N125" s="63">
        <f t="shared" si="10"/>
        <v>0</v>
      </c>
      <c r="O125" s="1"/>
    </row>
    <row r="126" spans="1:15" x14ac:dyDescent="0.15">
      <c r="B126" s="30" t="s">
        <v>18</v>
      </c>
      <c r="C126" s="25" t="s">
        <v>6</v>
      </c>
      <c r="D126" s="44">
        <v>0.54</v>
      </c>
      <c r="E126" s="37"/>
      <c r="F126" s="64">
        <v>1</v>
      </c>
      <c r="G126" s="44">
        <f t="shared" si="8"/>
        <v>0</v>
      </c>
      <c r="H126" s="7"/>
      <c r="I126" s="63">
        <v>0.32200000000000001</v>
      </c>
      <c r="J126" s="57">
        <v>0.93</v>
      </c>
      <c r="K126" s="63">
        <f t="shared" si="9"/>
        <v>0</v>
      </c>
      <c r="L126" s="63">
        <v>0.25600000000000001</v>
      </c>
      <c r="M126" s="57">
        <v>0.51</v>
      </c>
      <c r="N126" s="63">
        <f t="shared" si="10"/>
        <v>0</v>
      </c>
      <c r="O126" s="1"/>
    </row>
    <row r="127" spans="1:15" x14ac:dyDescent="0.15">
      <c r="B127" s="30" t="s">
        <v>13</v>
      </c>
      <c r="C127" s="25" t="s">
        <v>4</v>
      </c>
      <c r="D127" s="44">
        <v>0.54</v>
      </c>
      <c r="E127" s="37"/>
      <c r="F127" s="64">
        <v>1</v>
      </c>
      <c r="G127" s="44">
        <f t="shared" si="8"/>
        <v>0</v>
      </c>
      <c r="H127" s="7"/>
      <c r="I127" s="63">
        <v>0.48099999999999998</v>
      </c>
      <c r="J127" s="57">
        <v>0.93</v>
      </c>
      <c r="K127" s="63">
        <f t="shared" si="9"/>
        <v>0</v>
      </c>
      <c r="L127" s="63">
        <v>0.52700000000000002</v>
      </c>
      <c r="M127" s="57">
        <v>0.51</v>
      </c>
      <c r="N127" s="63">
        <f t="shared" si="10"/>
        <v>0</v>
      </c>
      <c r="O127" s="1"/>
    </row>
    <row r="128" spans="1:15" x14ac:dyDescent="0.15">
      <c r="B128" s="30" t="s">
        <v>14</v>
      </c>
      <c r="C128" s="25" t="s">
        <v>4</v>
      </c>
      <c r="D128" s="44">
        <v>1.73</v>
      </c>
      <c r="E128" s="37"/>
      <c r="F128" s="64">
        <v>1</v>
      </c>
      <c r="G128" s="44">
        <f t="shared" si="8"/>
        <v>0</v>
      </c>
      <c r="H128" s="7"/>
      <c r="I128" s="63">
        <v>0.48099999999999998</v>
      </c>
      <c r="J128" s="57">
        <v>0.93</v>
      </c>
      <c r="K128" s="63">
        <f t="shared" si="9"/>
        <v>0</v>
      </c>
      <c r="L128" s="63">
        <v>0.52700000000000002</v>
      </c>
      <c r="M128" s="57">
        <v>0.51</v>
      </c>
      <c r="N128" s="63">
        <f t="shared" si="10"/>
        <v>0</v>
      </c>
      <c r="O128" s="1"/>
    </row>
    <row r="129" spans="1:15" x14ac:dyDescent="0.15">
      <c r="B129" s="30" t="s">
        <v>14</v>
      </c>
      <c r="C129" s="25" t="s">
        <v>5</v>
      </c>
      <c r="D129" s="44">
        <v>0.99</v>
      </c>
      <c r="E129" s="37"/>
      <c r="F129" s="64">
        <v>1</v>
      </c>
      <c r="G129" s="44">
        <f t="shared" si="8"/>
        <v>0</v>
      </c>
      <c r="H129" s="7"/>
      <c r="I129" s="63">
        <v>0.437</v>
      </c>
      <c r="J129" s="57">
        <v>0.93</v>
      </c>
      <c r="K129" s="63">
        <f t="shared" si="9"/>
        <v>0</v>
      </c>
      <c r="L129" s="63">
        <v>0.81499999999999995</v>
      </c>
      <c r="M129" s="57">
        <v>0.51</v>
      </c>
      <c r="N129" s="63">
        <f t="shared" si="10"/>
        <v>0</v>
      </c>
      <c r="O129" s="1"/>
    </row>
    <row r="130" spans="1:15" x14ac:dyDescent="0.15">
      <c r="B130" s="30" t="s">
        <v>15</v>
      </c>
      <c r="C130" s="25" t="s">
        <v>5</v>
      </c>
      <c r="D130" s="44">
        <v>3.22</v>
      </c>
      <c r="E130" s="37"/>
      <c r="F130" s="64">
        <v>1</v>
      </c>
      <c r="G130" s="44">
        <f t="shared" si="8"/>
        <v>0</v>
      </c>
      <c r="H130" s="7"/>
      <c r="I130" s="63">
        <v>0.437</v>
      </c>
      <c r="J130" s="57">
        <v>0.93</v>
      </c>
      <c r="K130" s="63">
        <f t="shared" si="9"/>
        <v>0</v>
      </c>
      <c r="L130" s="63">
        <v>0.81499999999999995</v>
      </c>
      <c r="M130" s="57">
        <v>0.51</v>
      </c>
      <c r="N130" s="63">
        <f t="shared" si="10"/>
        <v>0</v>
      </c>
      <c r="O130" s="1"/>
    </row>
    <row r="131" spans="1:15" x14ac:dyDescent="0.15">
      <c r="B131" s="30" t="s">
        <v>16</v>
      </c>
      <c r="C131" s="25" t="s">
        <v>5</v>
      </c>
      <c r="D131" s="44">
        <v>3.22</v>
      </c>
      <c r="E131" s="37"/>
      <c r="F131" s="64">
        <v>1</v>
      </c>
      <c r="G131" s="44">
        <f t="shared" si="8"/>
        <v>0</v>
      </c>
      <c r="H131" s="7"/>
      <c r="I131" s="63">
        <v>0.437</v>
      </c>
      <c r="J131" s="57">
        <v>0.93</v>
      </c>
      <c r="K131" s="63">
        <f t="shared" si="9"/>
        <v>0</v>
      </c>
      <c r="L131" s="63">
        <v>0.81499999999999995</v>
      </c>
      <c r="M131" s="57">
        <v>0.51</v>
      </c>
      <c r="N131" s="63">
        <f t="shared" si="10"/>
        <v>0</v>
      </c>
      <c r="O131" s="1"/>
    </row>
    <row r="132" spans="1:15" x14ac:dyDescent="0.15">
      <c r="B132" s="30" t="s">
        <v>16</v>
      </c>
      <c r="C132" s="25" t="s">
        <v>8</v>
      </c>
      <c r="D132" s="44">
        <v>0.66</v>
      </c>
      <c r="E132" s="37"/>
      <c r="F132" s="64">
        <v>1</v>
      </c>
      <c r="G132" s="44">
        <f t="shared" si="8"/>
        <v>0</v>
      </c>
      <c r="H132" s="7"/>
      <c r="I132" s="63">
        <v>0.51800000000000002</v>
      </c>
      <c r="J132" s="57">
        <v>0.93</v>
      </c>
      <c r="K132" s="63">
        <f t="shared" si="9"/>
        <v>0</v>
      </c>
      <c r="L132" s="63">
        <v>0.53100000000000003</v>
      </c>
      <c r="M132" s="57">
        <v>0.51</v>
      </c>
      <c r="N132" s="63">
        <f t="shared" si="10"/>
        <v>0</v>
      </c>
      <c r="O132" s="1"/>
    </row>
    <row r="133" spans="1:15" x14ac:dyDescent="0.15">
      <c r="B133" s="30" t="s">
        <v>20</v>
      </c>
      <c r="C133" s="25" t="s">
        <v>6</v>
      </c>
      <c r="D133" s="44">
        <v>0.99</v>
      </c>
      <c r="E133" s="37"/>
      <c r="F133" s="64">
        <v>1</v>
      </c>
      <c r="G133" s="44">
        <f t="shared" si="8"/>
        <v>0</v>
      </c>
      <c r="H133" s="7"/>
      <c r="I133" s="63">
        <v>0.32200000000000001</v>
      </c>
      <c r="J133" s="57">
        <v>0.93</v>
      </c>
      <c r="K133" s="63">
        <f t="shared" si="9"/>
        <v>0</v>
      </c>
      <c r="L133" s="63">
        <v>0.25600000000000001</v>
      </c>
      <c r="M133" s="57">
        <v>0.51</v>
      </c>
      <c r="N133" s="63">
        <f t="shared" si="10"/>
        <v>0</v>
      </c>
      <c r="O133" s="1"/>
    </row>
    <row r="134" spans="1:15" ht="14.25" thickBot="1" x14ac:dyDescent="0.2">
      <c r="B134" s="31" t="s">
        <v>10</v>
      </c>
      <c r="C134" s="24" t="s">
        <v>6</v>
      </c>
      <c r="D134" s="49">
        <v>0.54</v>
      </c>
      <c r="E134" s="40"/>
      <c r="F134" s="65">
        <v>1</v>
      </c>
      <c r="G134" s="49">
        <f>D134*E134*F134</f>
        <v>0</v>
      </c>
      <c r="H134" s="8"/>
      <c r="I134" s="50">
        <v>0.32200000000000001</v>
      </c>
      <c r="J134" s="58">
        <v>0.93</v>
      </c>
      <c r="K134" s="50">
        <f>$H134*$I134*$J134*$D134</f>
        <v>0</v>
      </c>
      <c r="L134" s="50">
        <v>0.25600000000000001</v>
      </c>
      <c r="M134" s="58">
        <v>0.51</v>
      </c>
      <c r="N134" s="50">
        <f>$H134*$I134*$M134*$D134</f>
        <v>0</v>
      </c>
      <c r="O134" s="1"/>
    </row>
    <row r="135" spans="1:15" ht="14.25" thickTop="1" x14ac:dyDescent="0.15">
      <c r="B135" s="122" t="s">
        <v>222</v>
      </c>
      <c r="C135" s="122"/>
      <c r="D135" s="41">
        <f>SUM(D118:D134)</f>
        <v>28.709999999999994</v>
      </c>
      <c r="F135" s="68" t="s">
        <v>209</v>
      </c>
      <c r="G135" s="41">
        <f>SUM(G118:G134)</f>
        <v>0</v>
      </c>
      <c r="I135" s="36"/>
      <c r="J135" s="68" t="s">
        <v>210</v>
      </c>
      <c r="K135" s="42">
        <f>SUM(K118:K134)</f>
        <v>0</v>
      </c>
      <c r="M135" s="68" t="s">
        <v>211</v>
      </c>
      <c r="N135" s="42">
        <f>SUM(N118:N134)</f>
        <v>0</v>
      </c>
      <c r="O135" s="1"/>
    </row>
    <row r="136" spans="1:15" x14ac:dyDescent="0.15">
      <c r="B136" s="1" t="s">
        <v>226</v>
      </c>
    </row>
    <row r="138" spans="1:15" x14ac:dyDescent="0.15">
      <c r="B138" s="1" t="s">
        <v>28</v>
      </c>
    </row>
    <row r="139" spans="1:15" s="4" customFormat="1" ht="57" customHeight="1" x14ac:dyDescent="0.15">
      <c r="A139" s="3"/>
      <c r="B139" s="39" t="s">
        <v>1</v>
      </c>
      <c r="C139" s="39" t="s">
        <v>2</v>
      </c>
      <c r="D139" s="38" t="s">
        <v>109</v>
      </c>
      <c r="E139" s="38" t="s">
        <v>104</v>
      </c>
      <c r="F139" s="38" t="s">
        <v>29</v>
      </c>
      <c r="G139" s="39" t="s">
        <v>17</v>
      </c>
      <c r="H139" s="38" t="s">
        <v>100</v>
      </c>
      <c r="I139" s="38" t="s">
        <v>105</v>
      </c>
      <c r="J139" s="38" t="s">
        <v>106</v>
      </c>
      <c r="K139" s="38" t="s">
        <v>107</v>
      </c>
      <c r="L139" s="38" t="s">
        <v>108</v>
      </c>
      <c r="M139" s="3"/>
    </row>
    <row r="140" spans="1:15" x14ac:dyDescent="0.15">
      <c r="B140" s="30" t="s">
        <v>19</v>
      </c>
      <c r="C140" s="25" t="s">
        <v>4</v>
      </c>
      <c r="D140" s="44">
        <v>1.89</v>
      </c>
      <c r="E140" s="37"/>
      <c r="F140" s="64">
        <v>1</v>
      </c>
      <c r="G140" s="44">
        <f>D140*E140*F140</f>
        <v>0</v>
      </c>
      <c r="H140" s="63">
        <f>E140*0.034</f>
        <v>0</v>
      </c>
      <c r="I140" s="63">
        <v>0.48099999999999998</v>
      </c>
      <c r="J140" s="63">
        <f>$I140*$D140*$H140</f>
        <v>0</v>
      </c>
      <c r="K140" s="63">
        <v>0.52700000000000002</v>
      </c>
      <c r="L140" s="63">
        <f>$K140*$D140*$H140</f>
        <v>0</v>
      </c>
    </row>
    <row r="141" spans="1:15" ht="14.25" thickBot="1" x14ac:dyDescent="0.2">
      <c r="B141" s="31" t="s">
        <v>9</v>
      </c>
      <c r="C141" s="24" t="s">
        <v>6</v>
      </c>
      <c r="D141" s="49">
        <v>1.62</v>
      </c>
      <c r="E141" s="40"/>
      <c r="F141" s="65">
        <v>1</v>
      </c>
      <c r="G141" s="49">
        <f t="shared" ref="G141" si="11">D141*E141*F141</f>
        <v>0</v>
      </c>
      <c r="H141" s="50">
        <f>E141*0.034</f>
        <v>0</v>
      </c>
      <c r="I141" s="50">
        <v>0.32200000000000001</v>
      </c>
      <c r="J141" s="50">
        <f>$I141*$D141*$H141</f>
        <v>0</v>
      </c>
      <c r="K141" s="50">
        <v>0.25600000000000001</v>
      </c>
      <c r="L141" s="50">
        <f>$K141*$D141*$H141</f>
        <v>0</v>
      </c>
    </row>
    <row r="142" spans="1:15" ht="14.25" thickTop="1" x14ac:dyDescent="0.15">
      <c r="B142" s="122" t="s">
        <v>225</v>
      </c>
      <c r="C142" s="122"/>
      <c r="D142" s="41">
        <f>SUM(D140:D141)</f>
        <v>3.51</v>
      </c>
      <c r="F142" s="68" t="s">
        <v>212</v>
      </c>
      <c r="G142" s="41">
        <f>SUM(G140:G141)</f>
        <v>0</v>
      </c>
      <c r="I142" s="68" t="s">
        <v>213</v>
      </c>
      <c r="J142" s="42">
        <f>SUM(J140:J141)</f>
        <v>0</v>
      </c>
      <c r="K142" s="68" t="s">
        <v>214</v>
      </c>
      <c r="L142" s="42">
        <f>SUM(L140:L141)</f>
        <v>0</v>
      </c>
    </row>
    <row r="144" spans="1:15" x14ac:dyDescent="0.15">
      <c r="A144" s="1" t="s">
        <v>142</v>
      </c>
    </row>
    <row r="145" spans="2:15" ht="17.25" customHeight="1" x14ac:dyDescent="0.15">
      <c r="B145" s="93" t="s">
        <v>25</v>
      </c>
      <c r="C145" s="93"/>
      <c r="D145" s="93"/>
      <c r="E145" s="91" t="s">
        <v>133</v>
      </c>
      <c r="F145" s="92"/>
      <c r="G145" s="91" t="s">
        <v>34</v>
      </c>
      <c r="H145" s="92"/>
      <c r="I145" s="91" t="s">
        <v>148</v>
      </c>
      <c r="J145" s="92"/>
      <c r="K145" s="91" t="s">
        <v>160</v>
      </c>
      <c r="L145" s="92"/>
    </row>
    <row r="146" spans="2:15" x14ac:dyDescent="0.15">
      <c r="B146" s="125" t="s">
        <v>31</v>
      </c>
      <c r="C146" s="131"/>
      <c r="D146" s="126"/>
      <c r="E146" s="30" t="s">
        <v>134</v>
      </c>
      <c r="F146" s="43">
        <f>D77</f>
        <v>141.16999999999999</v>
      </c>
      <c r="G146" s="30" t="s">
        <v>110</v>
      </c>
      <c r="H146" s="41">
        <f>$G$77</f>
        <v>0</v>
      </c>
      <c r="I146" s="30" t="s">
        <v>149</v>
      </c>
      <c r="J146" s="42">
        <f>$J$77</f>
        <v>0</v>
      </c>
      <c r="K146" s="30" t="s">
        <v>150</v>
      </c>
      <c r="L146" s="42">
        <f>$L$77</f>
        <v>0</v>
      </c>
    </row>
    <row r="147" spans="2:15" s="1" customFormat="1" x14ac:dyDescent="0.15">
      <c r="B147" s="125" t="s">
        <v>128</v>
      </c>
      <c r="C147" s="131"/>
      <c r="D147" s="126"/>
      <c r="E147" s="28" t="s">
        <v>137</v>
      </c>
      <c r="F147" s="45">
        <f>$D$85</f>
        <v>67.900000000000006</v>
      </c>
      <c r="G147" s="29" t="s">
        <v>114</v>
      </c>
      <c r="H147" s="41">
        <f>$G$85</f>
        <v>0</v>
      </c>
      <c r="I147" s="47"/>
      <c r="J147" s="48"/>
      <c r="K147" s="47"/>
      <c r="L147" s="48"/>
      <c r="N147"/>
      <c r="O147"/>
    </row>
    <row r="148" spans="2:15" s="1" customFormat="1" x14ac:dyDescent="0.15">
      <c r="B148" s="125" t="s">
        <v>129</v>
      </c>
      <c r="C148" s="131"/>
      <c r="D148" s="126"/>
      <c r="E148" s="28" t="s">
        <v>138</v>
      </c>
      <c r="F148" s="45">
        <f>$D$91</f>
        <v>67.900000000000006</v>
      </c>
      <c r="G148" s="29" t="s">
        <v>118</v>
      </c>
      <c r="H148" s="41">
        <f>$G$91</f>
        <v>0</v>
      </c>
      <c r="I148" s="47"/>
      <c r="J148" s="48"/>
      <c r="K148" s="47"/>
      <c r="L148" s="48"/>
      <c r="N148"/>
      <c r="O148"/>
    </row>
    <row r="149" spans="2:15" s="1" customFormat="1" x14ac:dyDescent="0.15">
      <c r="B149" s="125" t="s">
        <v>130</v>
      </c>
      <c r="C149" s="131"/>
      <c r="D149" s="126"/>
      <c r="E149" s="30" t="s">
        <v>139</v>
      </c>
      <c r="F149" s="46">
        <f>$D$98</f>
        <v>67.900000000000006</v>
      </c>
      <c r="G149" s="30" t="s">
        <v>119</v>
      </c>
      <c r="H149" s="41">
        <f>$G$98</f>
        <v>0</v>
      </c>
      <c r="I149" s="30" t="s">
        <v>151</v>
      </c>
      <c r="J149" s="42">
        <f>$J$98</f>
        <v>0</v>
      </c>
      <c r="K149" s="30" t="s">
        <v>152</v>
      </c>
      <c r="L149" s="42">
        <f>$L$98</f>
        <v>0</v>
      </c>
      <c r="N149"/>
      <c r="O149"/>
    </row>
    <row r="150" spans="2:15" s="1" customFormat="1" x14ac:dyDescent="0.15">
      <c r="B150" s="125" t="s">
        <v>141</v>
      </c>
      <c r="C150" s="131"/>
      <c r="D150" s="126"/>
      <c r="E150" s="30" t="s">
        <v>140</v>
      </c>
      <c r="F150" s="46">
        <f>$D$112</f>
        <v>84.199999999999989</v>
      </c>
      <c r="G150" s="30" t="s">
        <v>120</v>
      </c>
      <c r="H150" s="41">
        <f>$G$112</f>
        <v>0</v>
      </c>
      <c r="I150" s="30" t="s">
        <v>153</v>
      </c>
      <c r="J150" s="42">
        <f>$J$112</f>
        <v>0</v>
      </c>
      <c r="K150" s="30" t="s">
        <v>154</v>
      </c>
      <c r="L150" s="42">
        <f>$L$112</f>
        <v>0</v>
      </c>
      <c r="N150"/>
      <c r="O150"/>
    </row>
    <row r="151" spans="2:15" s="1" customFormat="1" x14ac:dyDescent="0.15">
      <c r="B151" s="125" t="s">
        <v>32</v>
      </c>
      <c r="C151" s="131"/>
      <c r="D151" s="126"/>
      <c r="E151" s="30" t="s">
        <v>144</v>
      </c>
      <c r="F151" s="41">
        <f>$D$135</f>
        <v>28.709999999999994</v>
      </c>
      <c r="G151" s="30" t="s">
        <v>126</v>
      </c>
      <c r="H151" s="41">
        <f>$G$135</f>
        <v>0</v>
      </c>
      <c r="I151" s="30" t="s">
        <v>155</v>
      </c>
      <c r="J151" s="42">
        <f>$K$135</f>
        <v>0</v>
      </c>
      <c r="K151" s="30" t="s">
        <v>156</v>
      </c>
      <c r="L151" s="42">
        <f>$N$135</f>
        <v>0</v>
      </c>
      <c r="N151"/>
      <c r="O151"/>
    </row>
    <row r="152" spans="2:15" s="1" customFormat="1" ht="14.25" thickBot="1" x14ac:dyDescent="0.2">
      <c r="B152" s="129" t="s">
        <v>132</v>
      </c>
      <c r="C152" s="132"/>
      <c r="D152" s="130"/>
      <c r="E152" s="31" t="s">
        <v>145</v>
      </c>
      <c r="F152" s="49">
        <f>$D$142</f>
        <v>3.51</v>
      </c>
      <c r="G152" s="31" t="s">
        <v>127</v>
      </c>
      <c r="H152" s="49">
        <f>$G$142</f>
        <v>0</v>
      </c>
      <c r="I152" s="31" t="s">
        <v>157</v>
      </c>
      <c r="J152" s="50">
        <f>$J$142</f>
        <v>0</v>
      </c>
      <c r="K152" s="31" t="s">
        <v>158</v>
      </c>
      <c r="L152" s="50">
        <f>$L$142</f>
        <v>0</v>
      </c>
      <c r="N152"/>
      <c r="O152"/>
    </row>
    <row r="153" spans="2:15" s="1" customFormat="1" ht="14.25" thickTop="1" x14ac:dyDescent="0.15">
      <c r="E153" s="26" t="s">
        <v>143</v>
      </c>
      <c r="F153" s="41">
        <f>SUM(F146:F152)</f>
        <v>461.28999999999996</v>
      </c>
      <c r="G153" s="26" t="s">
        <v>337</v>
      </c>
      <c r="H153" s="41">
        <f>SUM(H146:H152)</f>
        <v>0</v>
      </c>
      <c r="I153" s="26" t="s">
        <v>338</v>
      </c>
      <c r="J153" s="42">
        <f>SUM(J146:J152)</f>
        <v>0</v>
      </c>
      <c r="K153" s="26" t="s">
        <v>339</v>
      </c>
      <c r="L153" s="42">
        <f>SUM(L146:L152)</f>
        <v>0</v>
      </c>
      <c r="N153"/>
      <c r="O153"/>
    </row>
    <row r="154" spans="2:15" s="1" customFormat="1" x14ac:dyDescent="0.15">
      <c r="E154" s="27"/>
      <c r="F154" s="36"/>
      <c r="G154" s="30" t="s">
        <v>340</v>
      </c>
      <c r="H154" s="42">
        <f>H153/$F$153</f>
        <v>0</v>
      </c>
      <c r="I154" s="30" t="s">
        <v>159</v>
      </c>
      <c r="J154" s="44">
        <f>J153/$F$153*100</f>
        <v>0</v>
      </c>
      <c r="K154" s="27"/>
      <c r="L154" s="36"/>
      <c r="N154"/>
      <c r="O154"/>
    </row>
    <row r="155" spans="2:15" s="1" customFormat="1" x14ac:dyDescent="0.15">
      <c r="E155" s="1" t="s">
        <v>146</v>
      </c>
      <c r="N155"/>
      <c r="O155"/>
    </row>
    <row r="156" spans="2:15" s="1" customFormat="1" x14ac:dyDescent="0.15">
      <c r="E156" s="1" t="s">
        <v>147</v>
      </c>
      <c r="N156"/>
      <c r="O156"/>
    </row>
    <row r="157" spans="2:15" s="1" customFormat="1" x14ac:dyDescent="0.15">
      <c r="E157" s="1" t="s">
        <v>254</v>
      </c>
      <c r="N157"/>
      <c r="O157"/>
    </row>
  </sheetData>
  <mergeCells count="30">
    <mergeCell ref="B149:D149"/>
    <mergeCell ref="B150:D150"/>
    <mergeCell ref="B151:D151"/>
    <mergeCell ref="B152:D152"/>
    <mergeCell ref="I3:N3"/>
    <mergeCell ref="I4:N4"/>
    <mergeCell ref="G145:H145"/>
    <mergeCell ref="I145:J145"/>
    <mergeCell ref="K145:L145"/>
    <mergeCell ref="B146:D146"/>
    <mergeCell ref="B147:D147"/>
    <mergeCell ref="B148:D148"/>
    <mergeCell ref="B98:C98"/>
    <mergeCell ref="B112:C112"/>
    <mergeCell ref="B135:C135"/>
    <mergeCell ref="B142:C142"/>
    <mergeCell ref="B145:D145"/>
    <mergeCell ref="E145:F145"/>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57"/>
  <sheetViews>
    <sheetView view="pageBreakPreview" zoomScaleNormal="100" zoomScaleSheetLayoutView="100"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229</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230</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25" spans="13:13" x14ac:dyDescent="0.15">
      <c r="M25" s="66"/>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13.6</v>
      </c>
      <c r="E65" s="37"/>
      <c r="F65" s="64">
        <v>1</v>
      </c>
      <c r="G65" s="44">
        <f t="shared" ref="G65:G76" si="0">D65*E65*F65</f>
        <v>0</v>
      </c>
      <c r="H65" s="63">
        <f t="shared" ref="H65:H76" si="1">E65*0.034</f>
        <v>0</v>
      </c>
      <c r="I65" s="63">
        <v>0.47199999999999998</v>
      </c>
      <c r="J65" s="63">
        <f t="shared" ref="J65:J76" si="2">$I65*$D65*$H65</f>
        <v>0</v>
      </c>
      <c r="K65" s="63">
        <v>0.98299999999999998</v>
      </c>
      <c r="L65" s="63">
        <f t="shared" ref="L65:L76" si="3">$K65*$D65*$H65</f>
        <v>0</v>
      </c>
    </row>
    <row r="66" spans="2:14" x14ac:dyDescent="0.15">
      <c r="B66" s="30" t="s">
        <v>90</v>
      </c>
      <c r="C66" s="25" t="s">
        <v>4</v>
      </c>
      <c r="D66" s="44">
        <v>15.71</v>
      </c>
      <c r="E66" s="37"/>
      <c r="F66" s="64">
        <v>1</v>
      </c>
      <c r="G66" s="44">
        <f t="shared" si="0"/>
        <v>0</v>
      </c>
      <c r="H66" s="63">
        <f t="shared" si="1"/>
        <v>0</v>
      </c>
      <c r="I66" s="63">
        <v>0.51800000000000002</v>
      </c>
      <c r="J66" s="63">
        <f t="shared" si="2"/>
        <v>0</v>
      </c>
      <c r="K66" s="63">
        <v>0.53800000000000003</v>
      </c>
      <c r="L66" s="63">
        <f t="shared" si="3"/>
        <v>0</v>
      </c>
    </row>
    <row r="67" spans="2:14" x14ac:dyDescent="0.15">
      <c r="B67" s="30" t="s">
        <v>90</v>
      </c>
      <c r="C67" s="25" t="s">
        <v>6</v>
      </c>
      <c r="D67" s="44">
        <v>21.56</v>
      </c>
      <c r="E67" s="37"/>
      <c r="F67" s="64">
        <v>1</v>
      </c>
      <c r="G67" s="44">
        <f t="shared" si="0"/>
        <v>0</v>
      </c>
      <c r="H67" s="63">
        <f t="shared" si="1"/>
        <v>0</v>
      </c>
      <c r="I67" s="63">
        <v>0.373</v>
      </c>
      <c r="J67" s="63">
        <f t="shared" si="2"/>
        <v>0</v>
      </c>
      <c r="K67" s="63">
        <v>0.23799999999999999</v>
      </c>
      <c r="L67" s="63">
        <f t="shared" si="3"/>
        <v>0</v>
      </c>
    </row>
    <row r="68" spans="2:14" x14ac:dyDescent="0.15">
      <c r="B68" s="30" t="s">
        <v>90</v>
      </c>
      <c r="C68" s="25" t="s">
        <v>8</v>
      </c>
      <c r="D68" s="44">
        <v>14.07</v>
      </c>
      <c r="E68" s="37"/>
      <c r="F68" s="64">
        <v>1</v>
      </c>
      <c r="G68" s="44">
        <f t="shared" si="0"/>
        <v>0</v>
      </c>
      <c r="H68" s="63">
        <f t="shared" si="1"/>
        <v>0</v>
      </c>
      <c r="I68" s="63">
        <v>0.5</v>
      </c>
      <c r="J68" s="63">
        <f t="shared" si="2"/>
        <v>0</v>
      </c>
      <c r="K68" s="63">
        <v>0.56799999999999995</v>
      </c>
      <c r="L68" s="63">
        <f t="shared" si="3"/>
        <v>0</v>
      </c>
    </row>
    <row r="69" spans="2:14" x14ac:dyDescent="0.15">
      <c r="B69" s="30" t="s">
        <v>91</v>
      </c>
      <c r="C69" s="25" t="s">
        <v>5</v>
      </c>
      <c r="D69" s="44">
        <v>4.78</v>
      </c>
      <c r="E69" s="37"/>
      <c r="F69" s="64">
        <v>1</v>
      </c>
      <c r="G69" s="44">
        <f t="shared" si="0"/>
        <v>0</v>
      </c>
      <c r="H69" s="63">
        <f t="shared" si="1"/>
        <v>0</v>
      </c>
      <c r="I69" s="63">
        <v>0.47199999999999998</v>
      </c>
      <c r="J69" s="63">
        <f t="shared" si="2"/>
        <v>0</v>
      </c>
      <c r="K69" s="63">
        <v>0.98299999999999998</v>
      </c>
      <c r="L69" s="63">
        <f t="shared" si="3"/>
        <v>0</v>
      </c>
    </row>
    <row r="70" spans="2:14" x14ac:dyDescent="0.15">
      <c r="B70" s="30" t="s">
        <v>91</v>
      </c>
      <c r="C70" s="25" t="s">
        <v>4</v>
      </c>
      <c r="D70" s="44">
        <v>2.73</v>
      </c>
      <c r="E70" s="37"/>
      <c r="F70" s="64">
        <v>1</v>
      </c>
      <c r="G70" s="44">
        <f t="shared" si="0"/>
        <v>0</v>
      </c>
      <c r="H70" s="63">
        <f t="shared" si="1"/>
        <v>0</v>
      </c>
      <c r="I70" s="63">
        <v>0.51800000000000002</v>
      </c>
      <c r="J70" s="63">
        <f t="shared" si="2"/>
        <v>0</v>
      </c>
      <c r="K70" s="63">
        <v>0.53800000000000003</v>
      </c>
      <c r="L70" s="63">
        <f t="shared" si="3"/>
        <v>0</v>
      </c>
    </row>
    <row r="71" spans="2:14" x14ac:dyDescent="0.15">
      <c r="B71" s="30" t="s">
        <v>91</v>
      </c>
      <c r="C71" s="25" t="s">
        <v>6</v>
      </c>
      <c r="D71" s="44">
        <v>3.1900000000000004</v>
      </c>
      <c r="E71" s="37"/>
      <c r="F71" s="64">
        <v>1</v>
      </c>
      <c r="G71" s="44">
        <f t="shared" si="0"/>
        <v>0</v>
      </c>
      <c r="H71" s="63">
        <f t="shared" si="1"/>
        <v>0</v>
      </c>
      <c r="I71" s="63">
        <v>0.373</v>
      </c>
      <c r="J71" s="63">
        <f t="shared" si="2"/>
        <v>0</v>
      </c>
      <c r="K71" s="63">
        <v>0.23799999999999999</v>
      </c>
      <c r="L71" s="63">
        <f t="shared" si="3"/>
        <v>0</v>
      </c>
    </row>
    <row r="72" spans="2:14" x14ac:dyDescent="0.15">
      <c r="B72" s="30" t="s">
        <v>91</v>
      </c>
      <c r="C72" s="25" t="s">
        <v>8</v>
      </c>
      <c r="D72" s="44">
        <v>2.73</v>
      </c>
      <c r="E72" s="37"/>
      <c r="F72" s="64">
        <v>1</v>
      </c>
      <c r="G72" s="44">
        <f t="shared" si="0"/>
        <v>0</v>
      </c>
      <c r="H72" s="63">
        <f t="shared" si="1"/>
        <v>0</v>
      </c>
      <c r="I72" s="63">
        <v>0.5</v>
      </c>
      <c r="J72" s="63">
        <f t="shared" si="2"/>
        <v>0</v>
      </c>
      <c r="K72" s="63">
        <v>0.56799999999999995</v>
      </c>
      <c r="L72" s="63">
        <f t="shared" si="3"/>
        <v>0</v>
      </c>
    </row>
    <row r="73" spans="2:14" x14ac:dyDescent="0.15">
      <c r="B73" s="30" t="s">
        <v>223</v>
      </c>
      <c r="C73" s="25" t="s">
        <v>5</v>
      </c>
      <c r="D73" s="44">
        <v>14.759999999999998</v>
      </c>
      <c r="E73" s="37"/>
      <c r="F73" s="64">
        <v>1</v>
      </c>
      <c r="G73" s="44">
        <f t="shared" si="0"/>
        <v>0</v>
      </c>
      <c r="H73" s="63">
        <f t="shared" si="1"/>
        <v>0</v>
      </c>
      <c r="I73" s="63">
        <v>0.47199999999999998</v>
      </c>
      <c r="J73" s="63">
        <f t="shared" si="2"/>
        <v>0</v>
      </c>
      <c r="K73" s="63">
        <v>0.98299999999999998</v>
      </c>
      <c r="L73" s="63">
        <f t="shared" si="3"/>
        <v>0</v>
      </c>
    </row>
    <row r="74" spans="2:14" x14ac:dyDescent="0.15">
      <c r="B74" s="30" t="s">
        <v>223</v>
      </c>
      <c r="C74" s="25" t="s">
        <v>4</v>
      </c>
      <c r="D74" s="44">
        <v>11.58</v>
      </c>
      <c r="E74" s="37"/>
      <c r="F74" s="64">
        <v>1</v>
      </c>
      <c r="G74" s="44">
        <f t="shared" si="0"/>
        <v>0</v>
      </c>
      <c r="H74" s="63">
        <f t="shared" si="1"/>
        <v>0</v>
      </c>
      <c r="I74" s="63">
        <v>0.51800000000000002</v>
      </c>
      <c r="J74" s="63">
        <f t="shared" si="2"/>
        <v>0</v>
      </c>
      <c r="K74" s="63">
        <v>0.53800000000000003</v>
      </c>
      <c r="L74" s="63">
        <f t="shared" si="3"/>
        <v>0</v>
      </c>
    </row>
    <row r="75" spans="2:14" x14ac:dyDescent="0.15">
      <c r="B75" s="30" t="s">
        <v>223</v>
      </c>
      <c r="C75" s="25" t="s">
        <v>6</v>
      </c>
      <c r="D75" s="44">
        <v>24.02</v>
      </c>
      <c r="E75" s="37"/>
      <c r="F75" s="64">
        <v>1</v>
      </c>
      <c r="G75" s="44">
        <f t="shared" si="0"/>
        <v>0</v>
      </c>
      <c r="H75" s="63">
        <f t="shared" si="1"/>
        <v>0</v>
      </c>
      <c r="I75" s="63">
        <v>0.373</v>
      </c>
      <c r="J75" s="63">
        <f t="shared" si="2"/>
        <v>0</v>
      </c>
      <c r="K75" s="63">
        <v>0.23799999999999999</v>
      </c>
      <c r="L75" s="63">
        <f t="shared" si="3"/>
        <v>0</v>
      </c>
    </row>
    <row r="76" spans="2:14" ht="14.25" thickBot="1" x14ac:dyDescent="0.2">
      <c r="B76" s="31" t="s">
        <v>223</v>
      </c>
      <c r="C76" s="24" t="s">
        <v>8</v>
      </c>
      <c r="D76" s="49">
        <v>12.44</v>
      </c>
      <c r="E76" s="40"/>
      <c r="F76" s="65">
        <v>1</v>
      </c>
      <c r="G76" s="49">
        <f t="shared" si="0"/>
        <v>0</v>
      </c>
      <c r="H76" s="50">
        <f t="shared" si="1"/>
        <v>0</v>
      </c>
      <c r="I76" s="50">
        <v>0.5</v>
      </c>
      <c r="J76" s="50">
        <f t="shared" si="2"/>
        <v>0</v>
      </c>
      <c r="K76" s="50">
        <v>0.56799999999999995</v>
      </c>
      <c r="L76" s="50">
        <f t="shared" si="3"/>
        <v>0</v>
      </c>
    </row>
    <row r="77" spans="2:14" ht="14.25" thickTop="1" x14ac:dyDescent="0.15">
      <c r="B77" s="122" t="s">
        <v>217</v>
      </c>
      <c r="C77" s="122"/>
      <c r="D77" s="41">
        <f>SUM(D65:D76)</f>
        <v>141.16999999999999</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v>
      </c>
      <c r="J104" s="63">
        <f t="shared" si="5"/>
        <v>0</v>
      </c>
      <c r="K104" s="63">
        <v>0.56799999999999995</v>
      </c>
      <c r="L104" s="63">
        <f t="shared" si="6"/>
        <v>0</v>
      </c>
      <c r="O104" s="1"/>
    </row>
    <row r="105" spans="1:15" x14ac:dyDescent="0.15">
      <c r="B105" s="30" t="s">
        <v>95</v>
      </c>
      <c r="C105" s="25" t="s">
        <v>4</v>
      </c>
      <c r="D105" s="44">
        <v>3.35</v>
      </c>
      <c r="E105" s="37"/>
      <c r="F105" s="64">
        <v>1</v>
      </c>
      <c r="G105" s="44">
        <f t="shared" si="7"/>
        <v>0</v>
      </c>
      <c r="H105" s="63">
        <f t="shared" si="4"/>
        <v>0</v>
      </c>
      <c r="I105" s="63">
        <v>0.51800000000000002</v>
      </c>
      <c r="J105" s="63">
        <f t="shared" si="5"/>
        <v>0</v>
      </c>
      <c r="K105" s="63">
        <v>0.53800000000000003</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v>
      </c>
      <c r="J107" s="63">
        <f t="shared" si="5"/>
        <v>0</v>
      </c>
      <c r="K107" s="63">
        <v>0.56799999999999995</v>
      </c>
      <c r="L107" s="63">
        <f t="shared" si="6"/>
        <v>0</v>
      </c>
      <c r="O107" s="1"/>
    </row>
    <row r="108" spans="1:15" x14ac:dyDescent="0.15">
      <c r="B108" s="30" t="s">
        <v>97</v>
      </c>
      <c r="C108" s="25" t="s">
        <v>4</v>
      </c>
      <c r="D108" s="44">
        <v>0.57999999999999996</v>
      </c>
      <c r="E108" s="37"/>
      <c r="F108" s="64">
        <v>1</v>
      </c>
      <c r="G108" s="44">
        <f t="shared" si="7"/>
        <v>0</v>
      </c>
      <c r="H108" s="63">
        <f t="shared" si="4"/>
        <v>0</v>
      </c>
      <c r="I108" s="63">
        <v>0.51800000000000002</v>
      </c>
      <c r="J108" s="63">
        <f t="shared" si="5"/>
        <v>0</v>
      </c>
      <c r="K108" s="63">
        <v>0.53800000000000003</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0.47199999999999998</v>
      </c>
      <c r="J110" s="63">
        <f t="shared" si="5"/>
        <v>0</v>
      </c>
      <c r="K110" s="63">
        <v>0.98299999999999998</v>
      </c>
      <c r="L110" s="63">
        <f t="shared" si="6"/>
        <v>0</v>
      </c>
      <c r="O110" s="1"/>
    </row>
    <row r="111" spans="1:15" ht="14.25" thickBot="1" x14ac:dyDescent="0.2">
      <c r="B111" s="31" t="s">
        <v>99</v>
      </c>
      <c r="C111" s="24" t="s">
        <v>6</v>
      </c>
      <c r="D111" s="49">
        <v>0.21</v>
      </c>
      <c r="E111" s="40"/>
      <c r="F111" s="65">
        <v>1</v>
      </c>
      <c r="G111" s="49">
        <f t="shared" si="7"/>
        <v>0</v>
      </c>
      <c r="H111" s="50">
        <f t="shared" si="4"/>
        <v>0</v>
      </c>
      <c r="I111" s="50">
        <v>0.373</v>
      </c>
      <c r="J111" s="50">
        <f t="shared" si="5"/>
        <v>0</v>
      </c>
      <c r="K111" s="50">
        <v>0.23799999999999999</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33"/>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4.59</v>
      </c>
      <c r="E118" s="37"/>
      <c r="F118" s="64">
        <v>1</v>
      </c>
      <c r="G118" s="44">
        <f t="shared" ref="G118:G133" si="8">D118*E118*F118</f>
        <v>0</v>
      </c>
      <c r="H118" s="7"/>
      <c r="I118" s="63">
        <v>0.47199999999999998</v>
      </c>
      <c r="J118" s="57">
        <v>0.93</v>
      </c>
      <c r="K118" s="63">
        <f t="shared" ref="K118:K133" si="9">$H118*$I118*$J118*$D118</f>
        <v>0</v>
      </c>
      <c r="L118" s="63">
        <v>0.98299999999999998</v>
      </c>
      <c r="M118" s="57">
        <v>0.51</v>
      </c>
      <c r="N118" s="63">
        <f>$H118*$I118*$M118*$D118</f>
        <v>0</v>
      </c>
      <c r="O118" s="1"/>
    </row>
    <row r="119" spans="1:15" x14ac:dyDescent="0.15">
      <c r="B119" s="30" t="s">
        <v>7</v>
      </c>
      <c r="C119" s="25" t="s">
        <v>5</v>
      </c>
      <c r="D119" s="44">
        <v>3.47</v>
      </c>
      <c r="E119" s="37"/>
      <c r="F119" s="64">
        <v>1</v>
      </c>
      <c r="G119" s="44">
        <f t="shared" si="8"/>
        <v>0</v>
      </c>
      <c r="H119" s="7"/>
      <c r="I119" s="63">
        <v>0.47199999999999998</v>
      </c>
      <c r="J119" s="57">
        <v>0.93</v>
      </c>
      <c r="K119" s="63">
        <f t="shared" si="9"/>
        <v>0</v>
      </c>
      <c r="L119" s="63">
        <v>0.98299999999999998</v>
      </c>
      <c r="M119" s="57">
        <v>0.51</v>
      </c>
      <c r="N119" s="63">
        <f t="shared" ref="N119:N133" si="10">$H119*$I119*$M119*$D119</f>
        <v>0</v>
      </c>
      <c r="O119" s="1"/>
    </row>
    <row r="120" spans="1:15" x14ac:dyDescent="0.15">
      <c r="B120" s="30" t="s">
        <v>7</v>
      </c>
      <c r="C120" s="25" t="s">
        <v>5</v>
      </c>
      <c r="D120" s="44">
        <v>3.47</v>
      </c>
      <c r="E120" s="37"/>
      <c r="F120" s="64">
        <v>1</v>
      </c>
      <c r="G120" s="44">
        <f t="shared" si="8"/>
        <v>0</v>
      </c>
      <c r="H120" s="7"/>
      <c r="I120" s="63">
        <v>0.47199999999999998</v>
      </c>
      <c r="J120" s="57">
        <v>0.93</v>
      </c>
      <c r="K120" s="63">
        <f t="shared" si="9"/>
        <v>0</v>
      </c>
      <c r="L120" s="63">
        <v>0.98299999999999998</v>
      </c>
      <c r="M120" s="57">
        <v>0.51</v>
      </c>
      <c r="N120" s="63">
        <f t="shared" si="10"/>
        <v>0</v>
      </c>
      <c r="O120" s="1"/>
    </row>
    <row r="121" spans="1:15" x14ac:dyDescent="0.15">
      <c r="B121" s="30" t="s">
        <v>7</v>
      </c>
      <c r="C121" s="25" t="s">
        <v>8</v>
      </c>
      <c r="D121" s="44">
        <v>2.15</v>
      </c>
      <c r="E121" s="37"/>
      <c r="F121" s="64">
        <v>1</v>
      </c>
      <c r="G121" s="44">
        <f t="shared" si="8"/>
        <v>0</v>
      </c>
      <c r="H121" s="7"/>
      <c r="I121" s="63">
        <v>0.5</v>
      </c>
      <c r="J121" s="57">
        <v>0.93</v>
      </c>
      <c r="K121" s="63">
        <f t="shared" si="9"/>
        <v>0</v>
      </c>
      <c r="L121" s="63">
        <v>0.56799999999999995</v>
      </c>
      <c r="M121" s="57">
        <v>0.51</v>
      </c>
      <c r="N121" s="63">
        <f t="shared" si="10"/>
        <v>0</v>
      </c>
      <c r="O121" s="1"/>
    </row>
    <row r="122" spans="1:15" x14ac:dyDescent="0.15">
      <c r="B122" s="30" t="s">
        <v>9</v>
      </c>
      <c r="C122" s="25" t="s">
        <v>8</v>
      </c>
      <c r="D122" s="44">
        <v>0.98</v>
      </c>
      <c r="E122" s="37"/>
      <c r="F122" s="64">
        <v>1</v>
      </c>
      <c r="G122" s="44">
        <f t="shared" si="8"/>
        <v>0</v>
      </c>
      <c r="H122" s="7"/>
      <c r="I122" s="63">
        <v>0.5</v>
      </c>
      <c r="J122" s="57">
        <v>0.93</v>
      </c>
      <c r="K122" s="63">
        <f t="shared" si="9"/>
        <v>0</v>
      </c>
      <c r="L122" s="63">
        <v>0.56799999999999995</v>
      </c>
      <c r="M122" s="57">
        <v>0.51</v>
      </c>
      <c r="N122" s="63">
        <f t="shared" si="10"/>
        <v>0</v>
      </c>
      <c r="O122" s="1"/>
    </row>
    <row r="123" spans="1:15" x14ac:dyDescent="0.15">
      <c r="B123" s="30" t="s">
        <v>12</v>
      </c>
      <c r="C123" s="25" t="s">
        <v>4</v>
      </c>
      <c r="D123" s="44">
        <v>0.54</v>
      </c>
      <c r="E123" s="37"/>
      <c r="F123" s="64">
        <v>1</v>
      </c>
      <c r="G123" s="44">
        <f>D123*E123*F123</f>
        <v>0</v>
      </c>
      <c r="H123" s="7"/>
      <c r="I123" s="63">
        <v>0.51800000000000002</v>
      </c>
      <c r="J123" s="57">
        <v>0.93</v>
      </c>
      <c r="K123" s="63">
        <f>$H123*$I123*$J123*$D123</f>
        <v>0</v>
      </c>
      <c r="L123" s="63">
        <v>0.53800000000000003</v>
      </c>
      <c r="M123" s="57">
        <v>0.51</v>
      </c>
      <c r="N123" s="63">
        <f>$H123*$I123*$M123*$D123</f>
        <v>0</v>
      </c>
      <c r="O123" s="1"/>
    </row>
    <row r="124" spans="1:15" x14ac:dyDescent="0.15">
      <c r="B124" s="30" t="s">
        <v>10</v>
      </c>
      <c r="C124" s="25" t="s">
        <v>6</v>
      </c>
      <c r="D124" s="44">
        <v>0.54</v>
      </c>
      <c r="E124" s="37"/>
      <c r="F124" s="64">
        <v>1</v>
      </c>
      <c r="G124" s="44">
        <f t="shared" si="8"/>
        <v>0</v>
      </c>
      <c r="H124" s="7"/>
      <c r="I124" s="63">
        <v>0.373</v>
      </c>
      <c r="J124" s="57">
        <v>0.93</v>
      </c>
      <c r="K124" s="63">
        <f t="shared" si="9"/>
        <v>0</v>
      </c>
      <c r="L124" s="63">
        <v>0.23799999999999999</v>
      </c>
      <c r="M124" s="57">
        <v>0.51</v>
      </c>
      <c r="N124" s="63">
        <f t="shared" si="10"/>
        <v>0</v>
      </c>
      <c r="O124" s="1"/>
    </row>
    <row r="125" spans="1:15" x14ac:dyDescent="0.15">
      <c r="B125" s="30" t="s">
        <v>11</v>
      </c>
      <c r="C125" s="25" t="s">
        <v>6</v>
      </c>
      <c r="D125" s="44">
        <v>0.54</v>
      </c>
      <c r="E125" s="37"/>
      <c r="F125" s="64">
        <v>1</v>
      </c>
      <c r="G125" s="44">
        <f t="shared" si="8"/>
        <v>0</v>
      </c>
      <c r="H125" s="7"/>
      <c r="I125" s="63">
        <v>0.373</v>
      </c>
      <c r="J125" s="57">
        <v>0.93</v>
      </c>
      <c r="K125" s="63">
        <f t="shared" si="9"/>
        <v>0</v>
      </c>
      <c r="L125" s="63">
        <v>0.23799999999999999</v>
      </c>
      <c r="M125" s="57">
        <v>0.51</v>
      </c>
      <c r="N125" s="63">
        <f t="shared" si="10"/>
        <v>0</v>
      </c>
      <c r="O125" s="1"/>
    </row>
    <row r="126" spans="1:15" x14ac:dyDescent="0.15">
      <c r="B126" s="30" t="s">
        <v>18</v>
      </c>
      <c r="C126" s="25" t="s">
        <v>6</v>
      </c>
      <c r="D126" s="44">
        <v>0.54</v>
      </c>
      <c r="E126" s="37"/>
      <c r="F126" s="64">
        <v>1</v>
      </c>
      <c r="G126" s="44">
        <f t="shared" si="8"/>
        <v>0</v>
      </c>
      <c r="H126" s="7"/>
      <c r="I126" s="63">
        <v>0.373</v>
      </c>
      <c r="J126" s="57">
        <v>0.93</v>
      </c>
      <c r="K126" s="63">
        <f t="shared" si="9"/>
        <v>0</v>
      </c>
      <c r="L126" s="63">
        <v>0.23799999999999999</v>
      </c>
      <c r="M126" s="57">
        <v>0.51</v>
      </c>
      <c r="N126" s="63">
        <f t="shared" si="10"/>
        <v>0</v>
      </c>
      <c r="O126" s="1"/>
    </row>
    <row r="127" spans="1:15" x14ac:dyDescent="0.15">
      <c r="B127" s="30" t="s">
        <v>13</v>
      </c>
      <c r="C127" s="25" t="s">
        <v>4</v>
      </c>
      <c r="D127" s="44">
        <v>0.54</v>
      </c>
      <c r="E127" s="37"/>
      <c r="F127" s="64">
        <v>1</v>
      </c>
      <c r="G127" s="44">
        <f t="shared" si="8"/>
        <v>0</v>
      </c>
      <c r="H127" s="7"/>
      <c r="I127" s="63">
        <v>0.51800000000000002</v>
      </c>
      <c r="J127" s="57">
        <v>0.93</v>
      </c>
      <c r="K127" s="63">
        <f t="shared" si="9"/>
        <v>0</v>
      </c>
      <c r="L127" s="63">
        <v>0.53800000000000003</v>
      </c>
      <c r="M127" s="57">
        <v>0.51</v>
      </c>
      <c r="N127" s="63">
        <f t="shared" si="10"/>
        <v>0</v>
      </c>
      <c r="O127" s="1"/>
    </row>
    <row r="128" spans="1:15" x14ac:dyDescent="0.15">
      <c r="B128" s="30" t="s">
        <v>14</v>
      </c>
      <c r="C128" s="25" t="s">
        <v>4</v>
      </c>
      <c r="D128" s="44">
        <v>1.73</v>
      </c>
      <c r="E128" s="37"/>
      <c r="F128" s="64">
        <v>1</v>
      </c>
      <c r="G128" s="44">
        <f t="shared" si="8"/>
        <v>0</v>
      </c>
      <c r="H128" s="7"/>
      <c r="I128" s="63">
        <v>0.51800000000000002</v>
      </c>
      <c r="J128" s="57">
        <v>0.93</v>
      </c>
      <c r="K128" s="63">
        <f t="shared" si="9"/>
        <v>0</v>
      </c>
      <c r="L128" s="63">
        <v>0.53800000000000003</v>
      </c>
      <c r="M128" s="57">
        <v>0.51</v>
      </c>
      <c r="N128" s="63">
        <f t="shared" si="10"/>
        <v>0</v>
      </c>
      <c r="O128" s="1"/>
    </row>
    <row r="129" spans="1:15" x14ac:dyDescent="0.15">
      <c r="B129" s="30" t="s">
        <v>14</v>
      </c>
      <c r="C129" s="25" t="s">
        <v>5</v>
      </c>
      <c r="D129" s="44">
        <v>0.99</v>
      </c>
      <c r="E129" s="37"/>
      <c r="F129" s="64">
        <v>1</v>
      </c>
      <c r="G129" s="44">
        <f t="shared" si="8"/>
        <v>0</v>
      </c>
      <c r="H129" s="7"/>
      <c r="I129" s="63">
        <v>0.47199999999999998</v>
      </c>
      <c r="J129" s="57">
        <v>0.93</v>
      </c>
      <c r="K129" s="63">
        <f t="shared" si="9"/>
        <v>0</v>
      </c>
      <c r="L129" s="63">
        <v>0.98299999999999998</v>
      </c>
      <c r="M129" s="57">
        <v>0.51</v>
      </c>
      <c r="N129" s="63">
        <f t="shared" si="10"/>
        <v>0</v>
      </c>
      <c r="O129" s="1"/>
    </row>
    <row r="130" spans="1:15" x14ac:dyDescent="0.15">
      <c r="B130" s="30" t="s">
        <v>15</v>
      </c>
      <c r="C130" s="25" t="s">
        <v>5</v>
      </c>
      <c r="D130" s="44">
        <v>3.22</v>
      </c>
      <c r="E130" s="37"/>
      <c r="F130" s="64">
        <v>1</v>
      </c>
      <c r="G130" s="44">
        <f t="shared" si="8"/>
        <v>0</v>
      </c>
      <c r="H130" s="7"/>
      <c r="I130" s="63">
        <v>0.47199999999999998</v>
      </c>
      <c r="J130" s="57">
        <v>0.93</v>
      </c>
      <c r="K130" s="63">
        <f t="shared" si="9"/>
        <v>0</v>
      </c>
      <c r="L130" s="63">
        <v>0.98299999999999998</v>
      </c>
      <c r="M130" s="57">
        <v>0.51</v>
      </c>
      <c r="N130" s="63">
        <f t="shared" si="10"/>
        <v>0</v>
      </c>
      <c r="O130" s="1"/>
    </row>
    <row r="131" spans="1:15" x14ac:dyDescent="0.15">
      <c r="B131" s="30" t="s">
        <v>16</v>
      </c>
      <c r="C131" s="25" t="s">
        <v>5</v>
      </c>
      <c r="D131" s="44">
        <v>3.22</v>
      </c>
      <c r="E131" s="37"/>
      <c r="F131" s="64">
        <v>1</v>
      </c>
      <c r="G131" s="44">
        <f t="shared" si="8"/>
        <v>0</v>
      </c>
      <c r="H131" s="7"/>
      <c r="I131" s="63">
        <v>0.47199999999999998</v>
      </c>
      <c r="J131" s="57">
        <v>0.93</v>
      </c>
      <c r="K131" s="63">
        <f t="shared" si="9"/>
        <v>0</v>
      </c>
      <c r="L131" s="63">
        <v>0.98299999999999998</v>
      </c>
      <c r="M131" s="57">
        <v>0.51</v>
      </c>
      <c r="N131" s="63">
        <f t="shared" si="10"/>
        <v>0</v>
      </c>
      <c r="O131" s="1"/>
    </row>
    <row r="132" spans="1:15" x14ac:dyDescent="0.15">
      <c r="B132" s="30" t="s">
        <v>16</v>
      </c>
      <c r="C132" s="25" t="s">
        <v>8</v>
      </c>
      <c r="D132" s="44">
        <v>0.66</v>
      </c>
      <c r="E132" s="37"/>
      <c r="F132" s="64">
        <v>1</v>
      </c>
      <c r="G132" s="44">
        <f t="shared" si="8"/>
        <v>0</v>
      </c>
      <c r="H132" s="7"/>
      <c r="I132" s="63">
        <v>0.5</v>
      </c>
      <c r="J132" s="57">
        <v>0.93</v>
      </c>
      <c r="K132" s="63">
        <f t="shared" si="9"/>
        <v>0</v>
      </c>
      <c r="L132" s="63">
        <v>0.56799999999999995</v>
      </c>
      <c r="M132" s="57">
        <v>0.51</v>
      </c>
      <c r="N132" s="63">
        <f t="shared" si="10"/>
        <v>0</v>
      </c>
      <c r="O132" s="1"/>
    </row>
    <row r="133" spans="1:15" x14ac:dyDescent="0.15">
      <c r="B133" s="30" t="s">
        <v>20</v>
      </c>
      <c r="C133" s="25" t="s">
        <v>6</v>
      </c>
      <c r="D133" s="44">
        <v>0.99</v>
      </c>
      <c r="E133" s="37"/>
      <c r="F133" s="64">
        <v>1</v>
      </c>
      <c r="G133" s="44">
        <f t="shared" si="8"/>
        <v>0</v>
      </c>
      <c r="H133" s="7"/>
      <c r="I133" s="63">
        <v>0.373</v>
      </c>
      <c r="J133" s="57">
        <v>0.93</v>
      </c>
      <c r="K133" s="63">
        <f t="shared" si="9"/>
        <v>0</v>
      </c>
      <c r="L133" s="63">
        <v>0.23799999999999999</v>
      </c>
      <c r="M133" s="57">
        <v>0.51</v>
      </c>
      <c r="N133" s="63">
        <f t="shared" si="10"/>
        <v>0</v>
      </c>
      <c r="O133" s="1"/>
    </row>
    <row r="134" spans="1:15" ht="14.25" thickBot="1" x14ac:dyDescent="0.2">
      <c r="B134" s="31" t="s">
        <v>10</v>
      </c>
      <c r="C134" s="24" t="s">
        <v>6</v>
      </c>
      <c r="D134" s="49">
        <v>0.54</v>
      </c>
      <c r="E134" s="40"/>
      <c r="F134" s="65">
        <v>1</v>
      </c>
      <c r="G134" s="49">
        <f>D134*E134*F134</f>
        <v>0</v>
      </c>
      <c r="H134" s="8"/>
      <c r="I134" s="50">
        <v>0.373</v>
      </c>
      <c r="J134" s="58">
        <v>0.93</v>
      </c>
      <c r="K134" s="50">
        <f>$H134*$I134*$J134*$D134</f>
        <v>0</v>
      </c>
      <c r="L134" s="50">
        <v>0.23799999999999999</v>
      </c>
      <c r="M134" s="58">
        <v>0.51</v>
      </c>
      <c r="N134" s="50">
        <f>$H134*$I134*$M134*$D134</f>
        <v>0</v>
      </c>
      <c r="O134" s="1"/>
    </row>
    <row r="135" spans="1:15" ht="14.25" thickTop="1" x14ac:dyDescent="0.15">
      <c r="B135" s="122" t="s">
        <v>222</v>
      </c>
      <c r="C135" s="122"/>
      <c r="D135" s="41">
        <f>SUM(D118:D134)</f>
        <v>28.709999999999994</v>
      </c>
      <c r="F135" s="68" t="s">
        <v>209</v>
      </c>
      <c r="G135" s="41">
        <f>SUM(G118:G134)</f>
        <v>0</v>
      </c>
      <c r="I135" s="36"/>
      <c r="J135" s="68" t="s">
        <v>210</v>
      </c>
      <c r="K135" s="42">
        <f>SUM(K118:K134)</f>
        <v>0</v>
      </c>
      <c r="M135" s="68" t="s">
        <v>211</v>
      </c>
      <c r="N135" s="42">
        <f>SUM(N118:N134)</f>
        <v>0</v>
      </c>
      <c r="O135" s="1"/>
    </row>
    <row r="136" spans="1:15" x14ac:dyDescent="0.15">
      <c r="B136" s="1" t="s">
        <v>226</v>
      </c>
    </row>
    <row r="138" spans="1:15" x14ac:dyDescent="0.15">
      <c r="B138" s="1" t="s">
        <v>28</v>
      </c>
    </row>
    <row r="139" spans="1:15" s="4" customFormat="1" ht="57" customHeight="1" x14ac:dyDescent="0.15">
      <c r="A139" s="3"/>
      <c r="B139" s="39" t="s">
        <v>1</v>
      </c>
      <c r="C139" s="39" t="s">
        <v>2</v>
      </c>
      <c r="D139" s="38" t="s">
        <v>109</v>
      </c>
      <c r="E139" s="38" t="s">
        <v>104</v>
      </c>
      <c r="F139" s="38" t="s">
        <v>29</v>
      </c>
      <c r="G139" s="39" t="s">
        <v>17</v>
      </c>
      <c r="H139" s="38" t="s">
        <v>100</v>
      </c>
      <c r="I139" s="38" t="s">
        <v>105</v>
      </c>
      <c r="J139" s="38" t="s">
        <v>106</v>
      </c>
      <c r="K139" s="38" t="s">
        <v>107</v>
      </c>
      <c r="L139" s="38" t="s">
        <v>108</v>
      </c>
      <c r="M139" s="3"/>
    </row>
    <row r="140" spans="1:15" x14ac:dyDescent="0.15">
      <c r="B140" s="30" t="s">
        <v>19</v>
      </c>
      <c r="C140" s="25" t="s">
        <v>4</v>
      </c>
      <c r="D140" s="44">
        <v>1.89</v>
      </c>
      <c r="E140" s="37"/>
      <c r="F140" s="64">
        <v>1</v>
      </c>
      <c r="G140" s="44">
        <f>D140*E140*F140</f>
        <v>0</v>
      </c>
      <c r="H140" s="63">
        <f>E140*0.034</f>
        <v>0</v>
      </c>
      <c r="I140" s="63">
        <v>0.51800000000000002</v>
      </c>
      <c r="J140" s="63">
        <f>$I140*$D140*$H140</f>
        <v>0</v>
      </c>
      <c r="K140" s="63">
        <v>0.53800000000000003</v>
      </c>
      <c r="L140" s="63">
        <f>$K140*$D140*$H140</f>
        <v>0</v>
      </c>
    </row>
    <row r="141" spans="1:15" ht="14.25" thickBot="1" x14ac:dyDescent="0.2">
      <c r="B141" s="31" t="s">
        <v>9</v>
      </c>
      <c r="C141" s="24" t="s">
        <v>6</v>
      </c>
      <c r="D141" s="49">
        <v>1.62</v>
      </c>
      <c r="E141" s="40"/>
      <c r="F141" s="65">
        <v>1</v>
      </c>
      <c r="G141" s="49">
        <f t="shared" ref="G141" si="11">D141*E141*F141</f>
        <v>0</v>
      </c>
      <c r="H141" s="50">
        <f>E141*0.034</f>
        <v>0</v>
      </c>
      <c r="I141" s="50">
        <v>0.373</v>
      </c>
      <c r="J141" s="50">
        <f>$I141*$D141*$H141</f>
        <v>0</v>
      </c>
      <c r="K141" s="50">
        <v>0.23799999999999999</v>
      </c>
      <c r="L141" s="50">
        <f>$K141*$D141*$H141</f>
        <v>0</v>
      </c>
    </row>
    <row r="142" spans="1:15" ht="14.25" thickTop="1" x14ac:dyDescent="0.15">
      <c r="B142" s="122" t="s">
        <v>225</v>
      </c>
      <c r="C142" s="122"/>
      <c r="D142" s="41">
        <f>SUM(D140:D141)</f>
        <v>3.51</v>
      </c>
      <c r="F142" s="68" t="s">
        <v>212</v>
      </c>
      <c r="G142" s="41">
        <f>SUM(G140:G141)</f>
        <v>0</v>
      </c>
      <c r="I142" s="68" t="s">
        <v>213</v>
      </c>
      <c r="J142" s="42">
        <f>SUM(J140:J141)</f>
        <v>0</v>
      </c>
      <c r="K142" s="68" t="s">
        <v>214</v>
      </c>
      <c r="L142" s="42">
        <f>SUM(L140:L141)</f>
        <v>0</v>
      </c>
    </row>
    <row r="144" spans="1:15" x14ac:dyDescent="0.15">
      <c r="A144" s="1" t="s">
        <v>142</v>
      </c>
    </row>
    <row r="145" spans="2:15" ht="17.25" customHeight="1" x14ac:dyDescent="0.15">
      <c r="B145" s="93" t="s">
        <v>25</v>
      </c>
      <c r="C145" s="93"/>
      <c r="D145" s="93"/>
      <c r="E145" s="91" t="s">
        <v>133</v>
      </c>
      <c r="F145" s="92"/>
      <c r="G145" s="91" t="s">
        <v>34</v>
      </c>
      <c r="H145" s="92"/>
      <c r="I145" s="91" t="s">
        <v>148</v>
      </c>
      <c r="J145" s="92"/>
      <c r="K145" s="91" t="s">
        <v>160</v>
      </c>
      <c r="L145" s="92"/>
    </row>
    <row r="146" spans="2:15" x14ac:dyDescent="0.15">
      <c r="B146" s="125" t="s">
        <v>31</v>
      </c>
      <c r="C146" s="131"/>
      <c r="D146" s="126"/>
      <c r="E146" s="30" t="s">
        <v>134</v>
      </c>
      <c r="F146" s="43">
        <f>D77</f>
        <v>141.16999999999999</v>
      </c>
      <c r="G146" s="30" t="s">
        <v>110</v>
      </c>
      <c r="H146" s="41">
        <f>$G$77</f>
        <v>0</v>
      </c>
      <c r="I146" s="30" t="s">
        <v>149</v>
      </c>
      <c r="J146" s="42">
        <f>$J$77</f>
        <v>0</v>
      </c>
      <c r="K146" s="30" t="s">
        <v>150</v>
      </c>
      <c r="L146" s="42">
        <f>$L$77</f>
        <v>0</v>
      </c>
    </row>
    <row r="147" spans="2:15" s="1" customFormat="1" x14ac:dyDescent="0.15">
      <c r="B147" s="125" t="s">
        <v>128</v>
      </c>
      <c r="C147" s="131"/>
      <c r="D147" s="126"/>
      <c r="E147" s="28" t="s">
        <v>137</v>
      </c>
      <c r="F147" s="45">
        <f>$D$85</f>
        <v>67.900000000000006</v>
      </c>
      <c r="G147" s="29" t="s">
        <v>114</v>
      </c>
      <c r="H147" s="41">
        <f>$G$85</f>
        <v>0</v>
      </c>
      <c r="I147" s="47"/>
      <c r="J147" s="48"/>
      <c r="K147" s="47"/>
      <c r="L147" s="48"/>
      <c r="N147"/>
      <c r="O147"/>
    </row>
    <row r="148" spans="2:15" s="1" customFormat="1" x14ac:dyDescent="0.15">
      <c r="B148" s="125" t="s">
        <v>129</v>
      </c>
      <c r="C148" s="131"/>
      <c r="D148" s="126"/>
      <c r="E148" s="28" t="s">
        <v>138</v>
      </c>
      <c r="F148" s="45">
        <f>$D$91</f>
        <v>67.900000000000006</v>
      </c>
      <c r="G148" s="29" t="s">
        <v>118</v>
      </c>
      <c r="H148" s="41">
        <f>$G$91</f>
        <v>0</v>
      </c>
      <c r="I148" s="47"/>
      <c r="J148" s="48"/>
      <c r="K148" s="47"/>
      <c r="L148" s="48"/>
      <c r="N148"/>
      <c r="O148"/>
    </row>
    <row r="149" spans="2:15" s="1" customFormat="1" x14ac:dyDescent="0.15">
      <c r="B149" s="125" t="s">
        <v>130</v>
      </c>
      <c r="C149" s="131"/>
      <c r="D149" s="126"/>
      <c r="E149" s="30" t="s">
        <v>139</v>
      </c>
      <c r="F149" s="46">
        <f>$D$98</f>
        <v>67.900000000000006</v>
      </c>
      <c r="G149" s="30" t="s">
        <v>119</v>
      </c>
      <c r="H149" s="41">
        <f>$G$98</f>
        <v>0</v>
      </c>
      <c r="I149" s="30" t="s">
        <v>151</v>
      </c>
      <c r="J149" s="42">
        <f>$J$98</f>
        <v>0</v>
      </c>
      <c r="K149" s="30" t="s">
        <v>152</v>
      </c>
      <c r="L149" s="42">
        <f>$L$98</f>
        <v>0</v>
      </c>
      <c r="N149"/>
      <c r="O149"/>
    </row>
    <row r="150" spans="2:15" s="1" customFormat="1" x14ac:dyDescent="0.15">
      <c r="B150" s="125" t="s">
        <v>141</v>
      </c>
      <c r="C150" s="131"/>
      <c r="D150" s="126"/>
      <c r="E150" s="30" t="s">
        <v>140</v>
      </c>
      <c r="F150" s="46">
        <f>$D$112</f>
        <v>84.199999999999989</v>
      </c>
      <c r="G150" s="30" t="s">
        <v>120</v>
      </c>
      <c r="H150" s="41">
        <f>$G$112</f>
        <v>0</v>
      </c>
      <c r="I150" s="30" t="s">
        <v>153</v>
      </c>
      <c r="J150" s="42">
        <f>$J$112</f>
        <v>0</v>
      </c>
      <c r="K150" s="30" t="s">
        <v>154</v>
      </c>
      <c r="L150" s="42">
        <f>$L$112</f>
        <v>0</v>
      </c>
      <c r="N150"/>
      <c r="O150"/>
    </row>
    <row r="151" spans="2:15" s="1" customFormat="1" x14ac:dyDescent="0.15">
      <c r="B151" s="125" t="s">
        <v>32</v>
      </c>
      <c r="C151" s="131"/>
      <c r="D151" s="126"/>
      <c r="E151" s="30" t="s">
        <v>144</v>
      </c>
      <c r="F151" s="41">
        <f>$D$135</f>
        <v>28.709999999999994</v>
      </c>
      <c r="G151" s="30" t="s">
        <v>126</v>
      </c>
      <c r="H151" s="41">
        <f>$G$135</f>
        <v>0</v>
      </c>
      <c r="I151" s="30" t="s">
        <v>155</v>
      </c>
      <c r="J151" s="42">
        <f>$K$135</f>
        <v>0</v>
      </c>
      <c r="K151" s="30" t="s">
        <v>156</v>
      </c>
      <c r="L151" s="42">
        <f>$N$135</f>
        <v>0</v>
      </c>
      <c r="N151"/>
      <c r="O151"/>
    </row>
    <row r="152" spans="2:15" s="1" customFormat="1" ht="14.25" thickBot="1" x14ac:dyDescent="0.2">
      <c r="B152" s="129" t="s">
        <v>132</v>
      </c>
      <c r="C152" s="132"/>
      <c r="D152" s="130"/>
      <c r="E152" s="31" t="s">
        <v>145</v>
      </c>
      <c r="F152" s="49">
        <f>$D$142</f>
        <v>3.51</v>
      </c>
      <c r="G152" s="31" t="s">
        <v>127</v>
      </c>
      <c r="H152" s="49">
        <f>$G$142</f>
        <v>0</v>
      </c>
      <c r="I152" s="31" t="s">
        <v>157</v>
      </c>
      <c r="J152" s="50">
        <f>$J$142</f>
        <v>0</v>
      </c>
      <c r="K152" s="31" t="s">
        <v>158</v>
      </c>
      <c r="L152" s="50">
        <f>$L$142</f>
        <v>0</v>
      </c>
      <c r="N152"/>
      <c r="O152"/>
    </row>
    <row r="153" spans="2:15" s="1" customFormat="1" ht="14.25" thickTop="1" x14ac:dyDescent="0.15">
      <c r="E153" s="26" t="s">
        <v>143</v>
      </c>
      <c r="F153" s="41">
        <f>SUM(F146:F152)</f>
        <v>461.28999999999996</v>
      </c>
      <c r="G153" s="26" t="s">
        <v>337</v>
      </c>
      <c r="H153" s="41">
        <f>SUM(H146:H152)</f>
        <v>0</v>
      </c>
      <c r="I153" s="26" t="s">
        <v>338</v>
      </c>
      <c r="J153" s="42">
        <f>SUM(J146:J152)</f>
        <v>0</v>
      </c>
      <c r="K153" s="26" t="s">
        <v>339</v>
      </c>
      <c r="L153" s="42">
        <f>SUM(L146:L152)</f>
        <v>0</v>
      </c>
      <c r="N153"/>
      <c r="O153"/>
    </row>
    <row r="154" spans="2:15" s="1" customFormat="1" x14ac:dyDescent="0.15">
      <c r="E154" s="27"/>
      <c r="F154" s="36"/>
      <c r="G154" s="30" t="s">
        <v>340</v>
      </c>
      <c r="H154" s="42">
        <f>H153/$F$153</f>
        <v>0</v>
      </c>
      <c r="I154" s="30" t="s">
        <v>159</v>
      </c>
      <c r="J154" s="44">
        <f>J153/$F$153*100</f>
        <v>0</v>
      </c>
      <c r="K154" s="27"/>
      <c r="L154" s="36"/>
      <c r="N154"/>
      <c r="O154"/>
    </row>
    <row r="155" spans="2:15" s="1" customFormat="1" x14ac:dyDescent="0.15">
      <c r="E155" s="1" t="s">
        <v>146</v>
      </c>
      <c r="N155"/>
      <c r="O155"/>
    </row>
    <row r="156" spans="2:15" s="1" customFormat="1" x14ac:dyDescent="0.15">
      <c r="E156" s="1" t="s">
        <v>147</v>
      </c>
      <c r="N156"/>
      <c r="O156"/>
    </row>
    <row r="157" spans="2:15" s="1" customFormat="1" x14ac:dyDescent="0.15">
      <c r="E157" s="1" t="s">
        <v>254</v>
      </c>
      <c r="N157"/>
      <c r="O157"/>
    </row>
  </sheetData>
  <mergeCells count="30">
    <mergeCell ref="B149:D149"/>
    <mergeCell ref="B150:D150"/>
    <mergeCell ref="B151:D151"/>
    <mergeCell ref="B152:D152"/>
    <mergeCell ref="I3:N3"/>
    <mergeCell ref="I4:N4"/>
    <mergeCell ref="G145:H145"/>
    <mergeCell ref="I145:J145"/>
    <mergeCell ref="K145:L145"/>
    <mergeCell ref="B146:D146"/>
    <mergeCell ref="B147:D147"/>
    <mergeCell ref="B148:D148"/>
    <mergeCell ref="B98:C98"/>
    <mergeCell ref="B112:C112"/>
    <mergeCell ref="B135:C135"/>
    <mergeCell ref="B142:C142"/>
    <mergeCell ref="B145:D145"/>
    <mergeCell ref="E145:F145"/>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57"/>
  <sheetViews>
    <sheetView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346</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102</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25" spans="13:13" x14ac:dyDescent="0.15">
      <c r="M25" s="66"/>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13.6</v>
      </c>
      <c r="E65" s="37"/>
      <c r="F65" s="64">
        <v>1</v>
      </c>
      <c r="G65" s="44">
        <f t="shared" ref="G65:G76" si="0">D65*E65*F65</f>
        <v>0</v>
      </c>
      <c r="H65" s="63">
        <f t="shared" ref="H65:H76" si="1">E65*0.034</f>
        <v>0</v>
      </c>
      <c r="I65" s="63">
        <v>0.434</v>
      </c>
      <c r="J65" s="63">
        <f t="shared" ref="J65:J76" si="2">$I65*$D65*$H65</f>
        <v>0</v>
      </c>
      <c r="K65" s="63">
        <v>0.93600000000000005</v>
      </c>
      <c r="L65" s="63">
        <f t="shared" ref="L65:L76" si="3">$K65*$D65*$H65</f>
        <v>0</v>
      </c>
    </row>
    <row r="66" spans="2:14" x14ac:dyDescent="0.15">
      <c r="B66" s="30" t="s">
        <v>90</v>
      </c>
      <c r="C66" s="25" t="s">
        <v>4</v>
      </c>
      <c r="D66" s="44">
        <v>15.71</v>
      </c>
      <c r="E66" s="37"/>
      <c r="F66" s="64">
        <v>1</v>
      </c>
      <c r="G66" s="44">
        <f t="shared" si="0"/>
        <v>0</v>
      </c>
      <c r="H66" s="63">
        <f t="shared" si="1"/>
        <v>0</v>
      </c>
      <c r="I66" s="63">
        <v>0.504</v>
      </c>
      <c r="J66" s="63">
        <f t="shared" si="2"/>
        <v>0</v>
      </c>
      <c r="K66" s="63">
        <v>0.52300000000000002</v>
      </c>
      <c r="L66" s="63">
        <f t="shared" si="3"/>
        <v>0</v>
      </c>
    </row>
    <row r="67" spans="2:14" x14ac:dyDescent="0.15">
      <c r="B67" s="30" t="s">
        <v>90</v>
      </c>
      <c r="C67" s="25" t="s">
        <v>6</v>
      </c>
      <c r="D67" s="44">
        <v>21.56</v>
      </c>
      <c r="E67" s="37"/>
      <c r="F67" s="64">
        <v>1</v>
      </c>
      <c r="G67" s="44">
        <f t="shared" si="0"/>
        <v>0</v>
      </c>
      <c r="H67" s="63">
        <f t="shared" si="1"/>
        <v>0</v>
      </c>
      <c r="I67" s="63">
        <v>0.34100000000000003</v>
      </c>
      <c r="J67" s="63">
        <f t="shared" si="2"/>
        <v>0</v>
      </c>
      <c r="K67" s="63">
        <v>0.26100000000000001</v>
      </c>
      <c r="L67" s="63">
        <f t="shared" si="3"/>
        <v>0</v>
      </c>
    </row>
    <row r="68" spans="2:14" x14ac:dyDescent="0.15">
      <c r="B68" s="30" t="s">
        <v>90</v>
      </c>
      <c r="C68" s="25" t="s">
        <v>8</v>
      </c>
      <c r="D68" s="44">
        <v>14.07</v>
      </c>
      <c r="E68" s="37"/>
      <c r="F68" s="64">
        <v>1</v>
      </c>
      <c r="G68" s="44">
        <f t="shared" si="0"/>
        <v>0</v>
      </c>
      <c r="H68" s="63">
        <f t="shared" si="1"/>
        <v>0</v>
      </c>
      <c r="I68" s="63">
        <v>0.51200000000000001</v>
      </c>
      <c r="J68" s="63">
        <f t="shared" si="2"/>
        <v>0</v>
      </c>
      <c r="K68" s="63">
        <v>0.57899999999999996</v>
      </c>
      <c r="L68" s="63">
        <f t="shared" si="3"/>
        <v>0</v>
      </c>
    </row>
    <row r="69" spans="2:14" x14ac:dyDescent="0.15">
      <c r="B69" s="30" t="s">
        <v>91</v>
      </c>
      <c r="C69" s="25" t="s">
        <v>5</v>
      </c>
      <c r="D69" s="44">
        <v>4.78</v>
      </c>
      <c r="E69" s="37"/>
      <c r="F69" s="64">
        <v>1</v>
      </c>
      <c r="G69" s="44">
        <f t="shared" si="0"/>
        <v>0</v>
      </c>
      <c r="H69" s="63">
        <f t="shared" si="1"/>
        <v>0</v>
      </c>
      <c r="I69" s="63">
        <v>0.434</v>
      </c>
      <c r="J69" s="63">
        <f t="shared" si="2"/>
        <v>0</v>
      </c>
      <c r="K69" s="63">
        <v>0.93600000000000005</v>
      </c>
      <c r="L69" s="63">
        <f t="shared" si="3"/>
        <v>0</v>
      </c>
    </row>
    <row r="70" spans="2:14" x14ac:dyDescent="0.15">
      <c r="B70" s="30" t="s">
        <v>91</v>
      </c>
      <c r="C70" s="25" t="s">
        <v>4</v>
      </c>
      <c r="D70" s="44">
        <v>2.73</v>
      </c>
      <c r="E70" s="37"/>
      <c r="F70" s="64">
        <v>1</v>
      </c>
      <c r="G70" s="44">
        <f t="shared" si="0"/>
        <v>0</v>
      </c>
      <c r="H70" s="63">
        <f t="shared" si="1"/>
        <v>0</v>
      </c>
      <c r="I70" s="63">
        <v>0.504</v>
      </c>
      <c r="J70" s="63">
        <f t="shared" si="2"/>
        <v>0</v>
      </c>
      <c r="K70" s="63">
        <v>0.52300000000000002</v>
      </c>
      <c r="L70" s="63">
        <f t="shared" si="3"/>
        <v>0</v>
      </c>
    </row>
    <row r="71" spans="2:14" x14ac:dyDescent="0.15">
      <c r="B71" s="30" t="s">
        <v>91</v>
      </c>
      <c r="C71" s="25" t="s">
        <v>6</v>
      </c>
      <c r="D71" s="44">
        <v>3.1900000000000004</v>
      </c>
      <c r="E71" s="37"/>
      <c r="F71" s="64">
        <v>1</v>
      </c>
      <c r="G71" s="44">
        <f t="shared" si="0"/>
        <v>0</v>
      </c>
      <c r="H71" s="63">
        <f t="shared" si="1"/>
        <v>0</v>
      </c>
      <c r="I71" s="63">
        <v>0.34100000000000003</v>
      </c>
      <c r="J71" s="63">
        <f t="shared" si="2"/>
        <v>0</v>
      </c>
      <c r="K71" s="63">
        <v>0.26100000000000001</v>
      </c>
      <c r="L71" s="63">
        <f t="shared" si="3"/>
        <v>0</v>
      </c>
    </row>
    <row r="72" spans="2:14" x14ac:dyDescent="0.15">
      <c r="B72" s="30" t="s">
        <v>91</v>
      </c>
      <c r="C72" s="25" t="s">
        <v>8</v>
      </c>
      <c r="D72" s="44">
        <v>2.73</v>
      </c>
      <c r="E72" s="37"/>
      <c r="F72" s="64">
        <v>1</v>
      </c>
      <c r="G72" s="44">
        <f t="shared" si="0"/>
        <v>0</v>
      </c>
      <c r="H72" s="63">
        <f t="shared" si="1"/>
        <v>0</v>
      </c>
      <c r="I72" s="63">
        <v>0.51200000000000001</v>
      </c>
      <c r="J72" s="63">
        <f t="shared" si="2"/>
        <v>0</v>
      </c>
      <c r="K72" s="63">
        <v>0.57899999999999996</v>
      </c>
      <c r="L72" s="63">
        <f t="shared" si="3"/>
        <v>0</v>
      </c>
    </row>
    <row r="73" spans="2:14" x14ac:dyDescent="0.15">
      <c r="B73" s="30" t="s">
        <v>223</v>
      </c>
      <c r="C73" s="25" t="s">
        <v>5</v>
      </c>
      <c r="D73" s="44">
        <v>14.759999999999998</v>
      </c>
      <c r="E73" s="37"/>
      <c r="F73" s="64">
        <v>1</v>
      </c>
      <c r="G73" s="44">
        <f t="shared" si="0"/>
        <v>0</v>
      </c>
      <c r="H73" s="63">
        <f t="shared" si="1"/>
        <v>0</v>
      </c>
      <c r="I73" s="63">
        <v>0.434</v>
      </c>
      <c r="J73" s="63">
        <f t="shared" si="2"/>
        <v>0</v>
      </c>
      <c r="K73" s="63">
        <v>0.93600000000000005</v>
      </c>
      <c r="L73" s="63">
        <f t="shared" si="3"/>
        <v>0</v>
      </c>
    </row>
    <row r="74" spans="2:14" x14ac:dyDescent="0.15">
      <c r="B74" s="30" t="s">
        <v>223</v>
      </c>
      <c r="C74" s="25" t="s">
        <v>4</v>
      </c>
      <c r="D74" s="44">
        <v>11.58</v>
      </c>
      <c r="E74" s="37"/>
      <c r="F74" s="64">
        <v>1</v>
      </c>
      <c r="G74" s="44">
        <f t="shared" si="0"/>
        <v>0</v>
      </c>
      <c r="H74" s="63">
        <f t="shared" si="1"/>
        <v>0</v>
      </c>
      <c r="I74" s="63">
        <v>0.504</v>
      </c>
      <c r="J74" s="63">
        <f t="shared" si="2"/>
        <v>0</v>
      </c>
      <c r="K74" s="63">
        <v>0.52300000000000002</v>
      </c>
      <c r="L74" s="63">
        <f t="shared" si="3"/>
        <v>0</v>
      </c>
    </row>
    <row r="75" spans="2:14" x14ac:dyDescent="0.15">
      <c r="B75" s="30" t="s">
        <v>223</v>
      </c>
      <c r="C75" s="25" t="s">
        <v>6</v>
      </c>
      <c r="D75" s="44">
        <v>24.02</v>
      </c>
      <c r="E75" s="37"/>
      <c r="F75" s="64">
        <v>1</v>
      </c>
      <c r="G75" s="44">
        <f t="shared" si="0"/>
        <v>0</v>
      </c>
      <c r="H75" s="63">
        <f t="shared" si="1"/>
        <v>0</v>
      </c>
      <c r="I75" s="63">
        <v>0.34100000000000003</v>
      </c>
      <c r="J75" s="63">
        <f t="shared" si="2"/>
        <v>0</v>
      </c>
      <c r="K75" s="63">
        <v>0.26100000000000001</v>
      </c>
      <c r="L75" s="63">
        <f t="shared" si="3"/>
        <v>0</v>
      </c>
    </row>
    <row r="76" spans="2:14" ht="14.25" thickBot="1" x14ac:dyDescent="0.2">
      <c r="B76" s="31" t="s">
        <v>223</v>
      </c>
      <c r="C76" s="24" t="s">
        <v>8</v>
      </c>
      <c r="D76" s="49">
        <v>12.44</v>
      </c>
      <c r="E76" s="40"/>
      <c r="F76" s="65">
        <v>1</v>
      </c>
      <c r="G76" s="49">
        <f t="shared" si="0"/>
        <v>0</v>
      </c>
      <c r="H76" s="50">
        <f t="shared" si="1"/>
        <v>0</v>
      </c>
      <c r="I76" s="50">
        <v>0.51200000000000001</v>
      </c>
      <c r="J76" s="50">
        <f t="shared" si="2"/>
        <v>0</v>
      </c>
      <c r="K76" s="50">
        <v>0.57899999999999996</v>
      </c>
      <c r="L76" s="50">
        <f t="shared" si="3"/>
        <v>0</v>
      </c>
    </row>
    <row r="77" spans="2:14" ht="14.25" thickTop="1" x14ac:dyDescent="0.15">
      <c r="B77" s="122" t="s">
        <v>217</v>
      </c>
      <c r="C77" s="122"/>
      <c r="D77" s="41">
        <f>SUM(D65:D76)</f>
        <v>141.16999999999999</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0.51200000000000001</v>
      </c>
      <c r="J104" s="63">
        <f t="shared" si="5"/>
        <v>0</v>
      </c>
      <c r="K104" s="63">
        <v>0.57899999999999996</v>
      </c>
      <c r="L104" s="63">
        <f t="shared" si="6"/>
        <v>0</v>
      </c>
      <c r="O104" s="1"/>
    </row>
    <row r="105" spans="1:15" x14ac:dyDescent="0.15">
      <c r="B105" s="30" t="s">
        <v>95</v>
      </c>
      <c r="C105" s="25" t="s">
        <v>4</v>
      </c>
      <c r="D105" s="44">
        <v>3.35</v>
      </c>
      <c r="E105" s="37"/>
      <c r="F105" s="64">
        <v>1</v>
      </c>
      <c r="G105" s="44">
        <f t="shared" si="7"/>
        <v>0</v>
      </c>
      <c r="H105" s="63">
        <f t="shared" si="4"/>
        <v>0</v>
      </c>
      <c r="I105" s="63">
        <v>0.504</v>
      </c>
      <c r="J105" s="63">
        <f t="shared" si="5"/>
        <v>0</v>
      </c>
      <c r="K105" s="63">
        <v>0.52300000000000002</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0.51200000000000001</v>
      </c>
      <c r="J107" s="63">
        <f t="shared" si="5"/>
        <v>0</v>
      </c>
      <c r="K107" s="63">
        <v>0.57899999999999996</v>
      </c>
      <c r="L107" s="63">
        <f t="shared" si="6"/>
        <v>0</v>
      </c>
      <c r="O107" s="1"/>
    </row>
    <row r="108" spans="1:15" x14ac:dyDescent="0.15">
      <c r="B108" s="30" t="s">
        <v>97</v>
      </c>
      <c r="C108" s="25" t="s">
        <v>4</v>
      </c>
      <c r="D108" s="44">
        <v>0.57999999999999996</v>
      </c>
      <c r="E108" s="37"/>
      <c r="F108" s="64">
        <v>1</v>
      </c>
      <c r="G108" s="44">
        <f t="shared" si="7"/>
        <v>0</v>
      </c>
      <c r="H108" s="63">
        <f t="shared" si="4"/>
        <v>0</v>
      </c>
      <c r="I108" s="63">
        <v>0.504</v>
      </c>
      <c r="J108" s="63">
        <f t="shared" si="5"/>
        <v>0</v>
      </c>
      <c r="K108" s="63">
        <v>0.52300000000000002</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0.434</v>
      </c>
      <c r="J110" s="63">
        <f t="shared" si="5"/>
        <v>0</v>
      </c>
      <c r="K110" s="63">
        <v>0.93600000000000005</v>
      </c>
      <c r="L110" s="63">
        <f t="shared" si="6"/>
        <v>0</v>
      </c>
      <c r="O110" s="1"/>
    </row>
    <row r="111" spans="1:15" ht="14.25" thickBot="1" x14ac:dyDescent="0.2">
      <c r="B111" s="31" t="s">
        <v>99</v>
      </c>
      <c r="C111" s="24" t="s">
        <v>6</v>
      </c>
      <c r="D111" s="49">
        <v>0.21</v>
      </c>
      <c r="E111" s="40"/>
      <c r="F111" s="65">
        <v>1</v>
      </c>
      <c r="G111" s="49">
        <f t="shared" si="7"/>
        <v>0</v>
      </c>
      <c r="H111" s="50">
        <f t="shared" si="4"/>
        <v>0</v>
      </c>
      <c r="I111" s="50">
        <v>0.34100000000000003</v>
      </c>
      <c r="J111" s="50">
        <f t="shared" si="5"/>
        <v>0</v>
      </c>
      <c r="K111" s="50">
        <v>0.26100000000000001</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33"/>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4.59</v>
      </c>
      <c r="E118" s="37"/>
      <c r="F118" s="64">
        <v>1</v>
      </c>
      <c r="G118" s="44">
        <f t="shared" ref="G118:G133" si="8">D118*E118*F118</f>
        <v>0</v>
      </c>
      <c r="H118" s="7"/>
      <c r="I118" s="63">
        <v>0.434</v>
      </c>
      <c r="J118" s="57">
        <v>0.93</v>
      </c>
      <c r="K118" s="63">
        <f t="shared" ref="K118:K133" si="9">$H118*$I118*$J118*$D118</f>
        <v>0</v>
      </c>
      <c r="L118" s="63">
        <v>0.93600000000000005</v>
      </c>
      <c r="M118" s="57">
        <v>0.51</v>
      </c>
      <c r="N118" s="63">
        <f>$H118*$I118*$M118*$D118</f>
        <v>0</v>
      </c>
      <c r="O118" s="1"/>
    </row>
    <row r="119" spans="1:15" x14ac:dyDescent="0.15">
      <c r="B119" s="30" t="s">
        <v>7</v>
      </c>
      <c r="C119" s="25" t="s">
        <v>5</v>
      </c>
      <c r="D119" s="44">
        <v>3.47</v>
      </c>
      <c r="E119" s="37"/>
      <c r="F119" s="64">
        <v>1</v>
      </c>
      <c r="G119" s="44">
        <f t="shared" si="8"/>
        <v>0</v>
      </c>
      <c r="H119" s="7"/>
      <c r="I119" s="63">
        <v>0.434</v>
      </c>
      <c r="J119" s="57">
        <v>0.93</v>
      </c>
      <c r="K119" s="63">
        <f t="shared" si="9"/>
        <v>0</v>
      </c>
      <c r="L119" s="63">
        <v>0.93600000000000005</v>
      </c>
      <c r="M119" s="57">
        <v>0.51</v>
      </c>
      <c r="N119" s="63">
        <f t="shared" ref="N119:N133" si="10">$H119*$I119*$M119*$D119</f>
        <v>0</v>
      </c>
      <c r="O119" s="1"/>
    </row>
    <row r="120" spans="1:15" x14ac:dyDescent="0.15">
      <c r="B120" s="30" t="s">
        <v>7</v>
      </c>
      <c r="C120" s="25" t="s">
        <v>5</v>
      </c>
      <c r="D120" s="44">
        <v>3.47</v>
      </c>
      <c r="E120" s="37"/>
      <c r="F120" s="64">
        <v>1</v>
      </c>
      <c r="G120" s="44">
        <f t="shared" si="8"/>
        <v>0</v>
      </c>
      <c r="H120" s="7"/>
      <c r="I120" s="63">
        <v>0.434</v>
      </c>
      <c r="J120" s="57">
        <v>0.93</v>
      </c>
      <c r="K120" s="63">
        <f t="shared" si="9"/>
        <v>0</v>
      </c>
      <c r="L120" s="63">
        <v>0.93600000000000005</v>
      </c>
      <c r="M120" s="57">
        <v>0.51</v>
      </c>
      <c r="N120" s="63">
        <f t="shared" si="10"/>
        <v>0</v>
      </c>
      <c r="O120" s="1"/>
    </row>
    <row r="121" spans="1:15" x14ac:dyDescent="0.15">
      <c r="B121" s="30" t="s">
        <v>7</v>
      </c>
      <c r="C121" s="25" t="s">
        <v>8</v>
      </c>
      <c r="D121" s="44">
        <v>2.15</v>
      </c>
      <c r="E121" s="37"/>
      <c r="F121" s="64">
        <v>1</v>
      </c>
      <c r="G121" s="44">
        <f t="shared" si="8"/>
        <v>0</v>
      </c>
      <c r="H121" s="7"/>
      <c r="I121" s="63">
        <v>0.51200000000000001</v>
      </c>
      <c r="J121" s="57">
        <v>0.93</v>
      </c>
      <c r="K121" s="63">
        <f t="shared" si="9"/>
        <v>0</v>
      </c>
      <c r="L121" s="63">
        <v>0.57899999999999996</v>
      </c>
      <c r="M121" s="57">
        <v>0.51</v>
      </c>
      <c r="N121" s="63">
        <f t="shared" si="10"/>
        <v>0</v>
      </c>
      <c r="O121" s="1"/>
    </row>
    <row r="122" spans="1:15" x14ac:dyDescent="0.15">
      <c r="B122" s="30" t="s">
        <v>9</v>
      </c>
      <c r="C122" s="25" t="s">
        <v>8</v>
      </c>
      <c r="D122" s="44">
        <v>0.98</v>
      </c>
      <c r="E122" s="37"/>
      <c r="F122" s="64">
        <v>1</v>
      </c>
      <c r="G122" s="44">
        <f t="shared" si="8"/>
        <v>0</v>
      </c>
      <c r="H122" s="7"/>
      <c r="I122" s="63">
        <v>0.51200000000000001</v>
      </c>
      <c r="J122" s="57">
        <v>0.93</v>
      </c>
      <c r="K122" s="63">
        <f t="shared" si="9"/>
        <v>0</v>
      </c>
      <c r="L122" s="63">
        <v>0.57899999999999996</v>
      </c>
      <c r="M122" s="57">
        <v>0.51</v>
      </c>
      <c r="N122" s="63">
        <f t="shared" si="10"/>
        <v>0</v>
      </c>
      <c r="O122" s="1"/>
    </row>
    <row r="123" spans="1:15" x14ac:dyDescent="0.15">
      <c r="B123" s="30" t="s">
        <v>12</v>
      </c>
      <c r="C123" s="25" t="s">
        <v>4</v>
      </c>
      <c r="D123" s="44">
        <v>0.54</v>
      </c>
      <c r="E123" s="37"/>
      <c r="F123" s="64">
        <v>1</v>
      </c>
      <c r="G123" s="44">
        <f>D123*E123*F123</f>
        <v>0</v>
      </c>
      <c r="H123" s="7"/>
      <c r="I123" s="63">
        <v>0.504</v>
      </c>
      <c r="J123" s="57">
        <v>0.93</v>
      </c>
      <c r="K123" s="63">
        <f>$H123*$I123*$J123*$D123</f>
        <v>0</v>
      </c>
      <c r="L123" s="63">
        <v>0.52300000000000002</v>
      </c>
      <c r="M123" s="57">
        <v>0.51</v>
      </c>
      <c r="N123" s="63">
        <f>$H123*$I123*$M123*$D123</f>
        <v>0</v>
      </c>
      <c r="O123" s="1"/>
    </row>
    <row r="124" spans="1:15" x14ac:dyDescent="0.15">
      <c r="B124" s="30" t="s">
        <v>10</v>
      </c>
      <c r="C124" s="25" t="s">
        <v>6</v>
      </c>
      <c r="D124" s="44">
        <v>0.54</v>
      </c>
      <c r="E124" s="37"/>
      <c r="F124" s="64">
        <v>1</v>
      </c>
      <c r="G124" s="44">
        <f t="shared" si="8"/>
        <v>0</v>
      </c>
      <c r="H124" s="7"/>
      <c r="I124" s="63">
        <v>0.34100000000000003</v>
      </c>
      <c r="J124" s="57">
        <v>0.93</v>
      </c>
      <c r="K124" s="63">
        <f t="shared" si="9"/>
        <v>0</v>
      </c>
      <c r="L124" s="63">
        <v>0.26100000000000001</v>
      </c>
      <c r="M124" s="57">
        <v>0.51</v>
      </c>
      <c r="N124" s="63">
        <f t="shared" si="10"/>
        <v>0</v>
      </c>
      <c r="O124" s="1"/>
    </row>
    <row r="125" spans="1:15" x14ac:dyDescent="0.15">
      <c r="B125" s="30" t="s">
        <v>11</v>
      </c>
      <c r="C125" s="25" t="s">
        <v>6</v>
      </c>
      <c r="D125" s="44">
        <v>0.54</v>
      </c>
      <c r="E125" s="37"/>
      <c r="F125" s="64">
        <v>1</v>
      </c>
      <c r="G125" s="44">
        <f t="shared" si="8"/>
        <v>0</v>
      </c>
      <c r="H125" s="7"/>
      <c r="I125" s="63">
        <v>0.34100000000000003</v>
      </c>
      <c r="J125" s="57">
        <v>0.93</v>
      </c>
      <c r="K125" s="63">
        <f t="shared" si="9"/>
        <v>0</v>
      </c>
      <c r="L125" s="63">
        <v>0.26100000000000001</v>
      </c>
      <c r="M125" s="57">
        <v>0.51</v>
      </c>
      <c r="N125" s="63">
        <f t="shared" si="10"/>
        <v>0</v>
      </c>
      <c r="O125" s="1"/>
    </row>
    <row r="126" spans="1:15" x14ac:dyDescent="0.15">
      <c r="B126" s="30" t="s">
        <v>18</v>
      </c>
      <c r="C126" s="25" t="s">
        <v>6</v>
      </c>
      <c r="D126" s="44">
        <v>0.54</v>
      </c>
      <c r="E126" s="37"/>
      <c r="F126" s="64">
        <v>1</v>
      </c>
      <c r="G126" s="44">
        <f t="shared" si="8"/>
        <v>0</v>
      </c>
      <c r="H126" s="7"/>
      <c r="I126" s="63">
        <v>0.34100000000000003</v>
      </c>
      <c r="J126" s="57">
        <v>0.93</v>
      </c>
      <c r="K126" s="63">
        <f t="shared" si="9"/>
        <v>0</v>
      </c>
      <c r="L126" s="63">
        <v>0.26100000000000001</v>
      </c>
      <c r="M126" s="57">
        <v>0.51</v>
      </c>
      <c r="N126" s="63">
        <f t="shared" si="10"/>
        <v>0</v>
      </c>
      <c r="O126" s="1"/>
    </row>
    <row r="127" spans="1:15" x14ac:dyDescent="0.15">
      <c r="B127" s="30" t="s">
        <v>13</v>
      </c>
      <c r="C127" s="25" t="s">
        <v>4</v>
      </c>
      <c r="D127" s="44">
        <v>0.54</v>
      </c>
      <c r="E127" s="37"/>
      <c r="F127" s="64">
        <v>1</v>
      </c>
      <c r="G127" s="44">
        <f t="shared" si="8"/>
        <v>0</v>
      </c>
      <c r="H127" s="7"/>
      <c r="I127" s="63">
        <v>0.504</v>
      </c>
      <c r="J127" s="57">
        <v>0.93</v>
      </c>
      <c r="K127" s="63">
        <f t="shared" si="9"/>
        <v>0</v>
      </c>
      <c r="L127" s="63">
        <v>0.52300000000000002</v>
      </c>
      <c r="M127" s="57">
        <v>0.51</v>
      </c>
      <c r="N127" s="63">
        <f t="shared" si="10"/>
        <v>0</v>
      </c>
      <c r="O127" s="1"/>
    </row>
    <row r="128" spans="1:15" x14ac:dyDescent="0.15">
      <c r="B128" s="30" t="s">
        <v>14</v>
      </c>
      <c r="C128" s="25" t="s">
        <v>4</v>
      </c>
      <c r="D128" s="44">
        <v>1.73</v>
      </c>
      <c r="E128" s="37"/>
      <c r="F128" s="64">
        <v>1</v>
      </c>
      <c r="G128" s="44">
        <f t="shared" si="8"/>
        <v>0</v>
      </c>
      <c r="H128" s="7"/>
      <c r="I128" s="63">
        <v>0.504</v>
      </c>
      <c r="J128" s="57">
        <v>0.93</v>
      </c>
      <c r="K128" s="63">
        <f t="shared" si="9"/>
        <v>0</v>
      </c>
      <c r="L128" s="63">
        <v>0.52300000000000002</v>
      </c>
      <c r="M128" s="57">
        <v>0.51</v>
      </c>
      <c r="N128" s="63">
        <f t="shared" si="10"/>
        <v>0</v>
      </c>
      <c r="O128" s="1"/>
    </row>
    <row r="129" spans="1:15" x14ac:dyDescent="0.15">
      <c r="B129" s="30" t="s">
        <v>14</v>
      </c>
      <c r="C129" s="25" t="s">
        <v>5</v>
      </c>
      <c r="D129" s="44">
        <v>0.99</v>
      </c>
      <c r="E129" s="37"/>
      <c r="F129" s="64">
        <v>1</v>
      </c>
      <c r="G129" s="44">
        <f t="shared" si="8"/>
        <v>0</v>
      </c>
      <c r="H129" s="7"/>
      <c r="I129" s="63">
        <v>0.434</v>
      </c>
      <c r="J129" s="57">
        <v>0.93</v>
      </c>
      <c r="K129" s="63">
        <f t="shared" si="9"/>
        <v>0</v>
      </c>
      <c r="L129" s="63">
        <v>0.93600000000000005</v>
      </c>
      <c r="M129" s="57">
        <v>0.51</v>
      </c>
      <c r="N129" s="63">
        <f t="shared" si="10"/>
        <v>0</v>
      </c>
      <c r="O129" s="1"/>
    </row>
    <row r="130" spans="1:15" x14ac:dyDescent="0.15">
      <c r="B130" s="30" t="s">
        <v>15</v>
      </c>
      <c r="C130" s="25" t="s">
        <v>5</v>
      </c>
      <c r="D130" s="44">
        <v>3.22</v>
      </c>
      <c r="E130" s="37"/>
      <c r="F130" s="64">
        <v>1</v>
      </c>
      <c r="G130" s="44">
        <f t="shared" si="8"/>
        <v>0</v>
      </c>
      <c r="H130" s="7"/>
      <c r="I130" s="63">
        <v>0.434</v>
      </c>
      <c r="J130" s="57">
        <v>0.93</v>
      </c>
      <c r="K130" s="63">
        <f t="shared" si="9"/>
        <v>0</v>
      </c>
      <c r="L130" s="63">
        <v>0.93600000000000005</v>
      </c>
      <c r="M130" s="57">
        <v>0.51</v>
      </c>
      <c r="N130" s="63">
        <f t="shared" si="10"/>
        <v>0</v>
      </c>
      <c r="O130" s="1"/>
    </row>
    <row r="131" spans="1:15" x14ac:dyDescent="0.15">
      <c r="B131" s="30" t="s">
        <v>16</v>
      </c>
      <c r="C131" s="25" t="s">
        <v>5</v>
      </c>
      <c r="D131" s="44">
        <v>3.22</v>
      </c>
      <c r="E131" s="37"/>
      <c r="F131" s="64">
        <v>1</v>
      </c>
      <c r="G131" s="44">
        <f t="shared" si="8"/>
        <v>0</v>
      </c>
      <c r="H131" s="7"/>
      <c r="I131" s="63">
        <v>0.434</v>
      </c>
      <c r="J131" s="57">
        <v>0.93</v>
      </c>
      <c r="K131" s="63">
        <f t="shared" si="9"/>
        <v>0</v>
      </c>
      <c r="L131" s="63">
        <v>0.93600000000000005</v>
      </c>
      <c r="M131" s="57">
        <v>0.51</v>
      </c>
      <c r="N131" s="63">
        <f t="shared" si="10"/>
        <v>0</v>
      </c>
      <c r="O131" s="1"/>
    </row>
    <row r="132" spans="1:15" x14ac:dyDescent="0.15">
      <c r="B132" s="30" t="s">
        <v>16</v>
      </c>
      <c r="C132" s="25" t="s">
        <v>8</v>
      </c>
      <c r="D132" s="44">
        <v>0.66</v>
      </c>
      <c r="E132" s="37"/>
      <c r="F132" s="64">
        <v>1</v>
      </c>
      <c r="G132" s="44">
        <f t="shared" si="8"/>
        <v>0</v>
      </c>
      <c r="H132" s="7"/>
      <c r="I132" s="63">
        <v>0.51200000000000001</v>
      </c>
      <c r="J132" s="57">
        <v>0.93</v>
      </c>
      <c r="K132" s="63">
        <f t="shared" si="9"/>
        <v>0</v>
      </c>
      <c r="L132" s="63">
        <v>0.57899999999999996</v>
      </c>
      <c r="M132" s="57">
        <v>0.51</v>
      </c>
      <c r="N132" s="63">
        <f t="shared" si="10"/>
        <v>0</v>
      </c>
      <c r="O132" s="1"/>
    </row>
    <row r="133" spans="1:15" x14ac:dyDescent="0.15">
      <c r="B133" s="30" t="s">
        <v>20</v>
      </c>
      <c r="C133" s="25" t="s">
        <v>6</v>
      </c>
      <c r="D133" s="44">
        <v>0.99</v>
      </c>
      <c r="E133" s="37"/>
      <c r="F133" s="64">
        <v>1</v>
      </c>
      <c r="G133" s="44">
        <f t="shared" si="8"/>
        <v>0</v>
      </c>
      <c r="H133" s="7"/>
      <c r="I133" s="63">
        <v>0.34100000000000003</v>
      </c>
      <c r="J133" s="57">
        <v>0.93</v>
      </c>
      <c r="K133" s="63">
        <f t="shared" si="9"/>
        <v>0</v>
      </c>
      <c r="L133" s="63">
        <v>0.26100000000000001</v>
      </c>
      <c r="M133" s="57">
        <v>0.51</v>
      </c>
      <c r="N133" s="63">
        <f t="shared" si="10"/>
        <v>0</v>
      </c>
      <c r="O133" s="1"/>
    </row>
    <row r="134" spans="1:15" ht="14.25" thickBot="1" x14ac:dyDescent="0.2">
      <c r="B134" s="31" t="s">
        <v>10</v>
      </c>
      <c r="C134" s="24" t="s">
        <v>6</v>
      </c>
      <c r="D134" s="49">
        <v>0.54</v>
      </c>
      <c r="E134" s="40"/>
      <c r="F134" s="65">
        <v>1</v>
      </c>
      <c r="G134" s="49">
        <f>D134*E134*F134</f>
        <v>0</v>
      </c>
      <c r="H134" s="8"/>
      <c r="I134" s="50">
        <v>0.34100000000000003</v>
      </c>
      <c r="J134" s="58">
        <v>0.93</v>
      </c>
      <c r="K134" s="50">
        <f>$H134*$I134*$J134*$D134</f>
        <v>0</v>
      </c>
      <c r="L134" s="50">
        <v>0.26100000000000001</v>
      </c>
      <c r="M134" s="58">
        <v>0.51</v>
      </c>
      <c r="N134" s="50">
        <f>$H134*$I134*$M134*$D134</f>
        <v>0</v>
      </c>
      <c r="O134" s="1"/>
    </row>
    <row r="135" spans="1:15" ht="14.25" thickTop="1" x14ac:dyDescent="0.15">
      <c r="B135" s="122" t="s">
        <v>222</v>
      </c>
      <c r="C135" s="122"/>
      <c r="D135" s="41">
        <f>SUM(D118:D134)</f>
        <v>28.709999999999994</v>
      </c>
      <c r="F135" s="68" t="s">
        <v>209</v>
      </c>
      <c r="G135" s="41">
        <f>SUM(G118:G134)</f>
        <v>0</v>
      </c>
      <c r="I135" s="36"/>
      <c r="J135" s="68" t="s">
        <v>210</v>
      </c>
      <c r="K135" s="42">
        <f>SUM(K118:K134)</f>
        <v>0</v>
      </c>
      <c r="M135" s="68" t="s">
        <v>211</v>
      </c>
      <c r="N135" s="42">
        <f>SUM(N118:N134)</f>
        <v>0</v>
      </c>
      <c r="O135" s="1"/>
    </row>
    <row r="136" spans="1:15" x14ac:dyDescent="0.15">
      <c r="B136" s="1" t="s">
        <v>226</v>
      </c>
    </row>
    <row r="138" spans="1:15" x14ac:dyDescent="0.15">
      <c r="B138" s="1" t="s">
        <v>28</v>
      </c>
    </row>
    <row r="139" spans="1:15" s="4" customFormat="1" ht="57" customHeight="1" x14ac:dyDescent="0.15">
      <c r="A139" s="3"/>
      <c r="B139" s="39" t="s">
        <v>1</v>
      </c>
      <c r="C139" s="39" t="s">
        <v>2</v>
      </c>
      <c r="D139" s="38" t="s">
        <v>109</v>
      </c>
      <c r="E139" s="38" t="s">
        <v>104</v>
      </c>
      <c r="F139" s="38" t="s">
        <v>29</v>
      </c>
      <c r="G139" s="39" t="s">
        <v>17</v>
      </c>
      <c r="H139" s="38" t="s">
        <v>100</v>
      </c>
      <c r="I139" s="38" t="s">
        <v>105</v>
      </c>
      <c r="J139" s="38" t="s">
        <v>106</v>
      </c>
      <c r="K139" s="38" t="s">
        <v>107</v>
      </c>
      <c r="L139" s="38" t="s">
        <v>108</v>
      </c>
      <c r="M139" s="3"/>
    </row>
    <row r="140" spans="1:15" x14ac:dyDescent="0.15">
      <c r="B140" s="30" t="s">
        <v>19</v>
      </c>
      <c r="C140" s="25" t="s">
        <v>4</v>
      </c>
      <c r="D140" s="44">
        <v>1.89</v>
      </c>
      <c r="E140" s="37"/>
      <c r="F140" s="64">
        <v>1</v>
      </c>
      <c r="G140" s="44">
        <f>D140*E140*F140</f>
        <v>0</v>
      </c>
      <c r="H140" s="63">
        <f>E140*0.034</f>
        <v>0</v>
      </c>
      <c r="I140" s="63">
        <v>0.504</v>
      </c>
      <c r="J140" s="63">
        <f>$I140*$D140*$H140</f>
        <v>0</v>
      </c>
      <c r="K140" s="63">
        <v>0.52300000000000002</v>
      </c>
      <c r="L140" s="63">
        <f>$K140*$D140*$H140</f>
        <v>0</v>
      </c>
    </row>
    <row r="141" spans="1:15" ht="14.25" thickBot="1" x14ac:dyDescent="0.2">
      <c r="B141" s="31" t="s">
        <v>9</v>
      </c>
      <c r="C141" s="24" t="s">
        <v>6</v>
      </c>
      <c r="D141" s="49">
        <v>1.62</v>
      </c>
      <c r="E141" s="40"/>
      <c r="F141" s="65">
        <v>1</v>
      </c>
      <c r="G141" s="49">
        <f t="shared" ref="G141" si="11">D141*E141*F141</f>
        <v>0</v>
      </c>
      <c r="H141" s="50">
        <f>E141*0.034</f>
        <v>0</v>
      </c>
      <c r="I141" s="50">
        <v>0.34100000000000003</v>
      </c>
      <c r="J141" s="50">
        <f>$I141*$D141*$H141</f>
        <v>0</v>
      </c>
      <c r="K141" s="50">
        <v>0.26100000000000001</v>
      </c>
      <c r="L141" s="50">
        <f>$K141*$D141*$H141</f>
        <v>0</v>
      </c>
    </row>
    <row r="142" spans="1:15" ht="14.25" thickTop="1" x14ac:dyDescent="0.15">
      <c r="B142" s="122" t="s">
        <v>225</v>
      </c>
      <c r="C142" s="122"/>
      <c r="D142" s="41">
        <f>SUM(D140:D141)</f>
        <v>3.51</v>
      </c>
      <c r="F142" s="68" t="s">
        <v>212</v>
      </c>
      <c r="G142" s="41">
        <f>SUM(G140:G141)</f>
        <v>0</v>
      </c>
      <c r="I142" s="68" t="s">
        <v>213</v>
      </c>
      <c r="J142" s="42">
        <f>SUM(J140:J141)</f>
        <v>0</v>
      </c>
      <c r="K142" s="68" t="s">
        <v>214</v>
      </c>
      <c r="L142" s="42">
        <f>SUM(L140:L141)</f>
        <v>0</v>
      </c>
    </row>
    <row r="144" spans="1:15" x14ac:dyDescent="0.15">
      <c r="A144" s="1" t="s">
        <v>142</v>
      </c>
    </row>
    <row r="145" spans="2:15" ht="17.25" customHeight="1" x14ac:dyDescent="0.15">
      <c r="B145" s="93" t="s">
        <v>25</v>
      </c>
      <c r="C145" s="93"/>
      <c r="D145" s="93"/>
      <c r="E145" s="91" t="s">
        <v>133</v>
      </c>
      <c r="F145" s="92"/>
      <c r="G145" s="91" t="s">
        <v>34</v>
      </c>
      <c r="H145" s="92"/>
      <c r="I145" s="91" t="s">
        <v>148</v>
      </c>
      <c r="J145" s="92"/>
      <c r="K145" s="91" t="s">
        <v>160</v>
      </c>
      <c r="L145" s="92"/>
    </row>
    <row r="146" spans="2:15" x14ac:dyDescent="0.15">
      <c r="B146" s="125" t="s">
        <v>31</v>
      </c>
      <c r="C146" s="131"/>
      <c r="D146" s="126"/>
      <c r="E146" s="30" t="s">
        <v>134</v>
      </c>
      <c r="F146" s="43">
        <f>D77</f>
        <v>141.16999999999999</v>
      </c>
      <c r="G146" s="30" t="s">
        <v>110</v>
      </c>
      <c r="H146" s="41">
        <f>$G$77</f>
        <v>0</v>
      </c>
      <c r="I146" s="30" t="s">
        <v>149</v>
      </c>
      <c r="J146" s="42">
        <f>$J$77</f>
        <v>0</v>
      </c>
      <c r="K146" s="30" t="s">
        <v>150</v>
      </c>
      <c r="L146" s="42">
        <f>$L$77</f>
        <v>0</v>
      </c>
    </row>
    <row r="147" spans="2:15" s="1" customFormat="1" x14ac:dyDescent="0.15">
      <c r="B147" s="125" t="s">
        <v>128</v>
      </c>
      <c r="C147" s="131"/>
      <c r="D147" s="126"/>
      <c r="E147" s="28" t="s">
        <v>137</v>
      </c>
      <c r="F147" s="45">
        <f>$D$85</f>
        <v>67.900000000000006</v>
      </c>
      <c r="G147" s="29" t="s">
        <v>114</v>
      </c>
      <c r="H147" s="41">
        <f>$G$85</f>
        <v>0</v>
      </c>
      <c r="I147" s="47"/>
      <c r="J147" s="48"/>
      <c r="K147" s="47"/>
      <c r="L147" s="48"/>
      <c r="N147"/>
      <c r="O147"/>
    </row>
    <row r="148" spans="2:15" s="1" customFormat="1" x14ac:dyDescent="0.15">
      <c r="B148" s="125" t="s">
        <v>129</v>
      </c>
      <c r="C148" s="131"/>
      <c r="D148" s="126"/>
      <c r="E148" s="28" t="s">
        <v>138</v>
      </c>
      <c r="F148" s="45">
        <f>$D$91</f>
        <v>67.900000000000006</v>
      </c>
      <c r="G148" s="29" t="s">
        <v>118</v>
      </c>
      <c r="H148" s="41">
        <f>$G$91</f>
        <v>0</v>
      </c>
      <c r="I148" s="47"/>
      <c r="J148" s="48"/>
      <c r="K148" s="47"/>
      <c r="L148" s="48"/>
      <c r="N148"/>
      <c r="O148"/>
    </row>
    <row r="149" spans="2:15" s="1" customFormat="1" x14ac:dyDescent="0.15">
      <c r="B149" s="125" t="s">
        <v>130</v>
      </c>
      <c r="C149" s="131"/>
      <c r="D149" s="126"/>
      <c r="E149" s="30" t="s">
        <v>139</v>
      </c>
      <c r="F149" s="46">
        <f>$D$98</f>
        <v>67.900000000000006</v>
      </c>
      <c r="G149" s="30" t="s">
        <v>119</v>
      </c>
      <c r="H149" s="41">
        <f>$G$98</f>
        <v>0</v>
      </c>
      <c r="I149" s="30" t="s">
        <v>151</v>
      </c>
      <c r="J149" s="42">
        <f>$J$98</f>
        <v>0</v>
      </c>
      <c r="K149" s="30" t="s">
        <v>152</v>
      </c>
      <c r="L149" s="42">
        <f>$L$98</f>
        <v>0</v>
      </c>
      <c r="N149"/>
      <c r="O149"/>
    </row>
    <row r="150" spans="2:15" s="1" customFormat="1" x14ac:dyDescent="0.15">
      <c r="B150" s="125" t="s">
        <v>141</v>
      </c>
      <c r="C150" s="131"/>
      <c r="D150" s="126"/>
      <c r="E150" s="30" t="s">
        <v>140</v>
      </c>
      <c r="F150" s="46">
        <f>$D$112</f>
        <v>84.199999999999989</v>
      </c>
      <c r="G150" s="30" t="s">
        <v>120</v>
      </c>
      <c r="H150" s="41">
        <f>$G$112</f>
        <v>0</v>
      </c>
      <c r="I150" s="30" t="s">
        <v>153</v>
      </c>
      <c r="J150" s="42">
        <f>$J$112</f>
        <v>0</v>
      </c>
      <c r="K150" s="30" t="s">
        <v>154</v>
      </c>
      <c r="L150" s="42">
        <f>$L$112</f>
        <v>0</v>
      </c>
      <c r="N150"/>
      <c r="O150"/>
    </row>
    <row r="151" spans="2:15" s="1" customFormat="1" x14ac:dyDescent="0.15">
      <c r="B151" s="125" t="s">
        <v>32</v>
      </c>
      <c r="C151" s="131"/>
      <c r="D151" s="126"/>
      <c r="E151" s="30" t="s">
        <v>144</v>
      </c>
      <c r="F151" s="41">
        <f>$D$135</f>
        <v>28.709999999999994</v>
      </c>
      <c r="G151" s="30" t="s">
        <v>126</v>
      </c>
      <c r="H151" s="41">
        <f>$G$135</f>
        <v>0</v>
      </c>
      <c r="I151" s="30" t="s">
        <v>155</v>
      </c>
      <c r="J151" s="42">
        <f>$K$135</f>
        <v>0</v>
      </c>
      <c r="K151" s="30" t="s">
        <v>156</v>
      </c>
      <c r="L151" s="42">
        <f>$N$135</f>
        <v>0</v>
      </c>
      <c r="N151"/>
      <c r="O151"/>
    </row>
    <row r="152" spans="2:15" s="1" customFormat="1" ht="14.25" thickBot="1" x14ac:dyDescent="0.2">
      <c r="B152" s="129" t="s">
        <v>132</v>
      </c>
      <c r="C152" s="132"/>
      <c r="D152" s="130"/>
      <c r="E152" s="31" t="s">
        <v>145</v>
      </c>
      <c r="F152" s="49">
        <f>$D$142</f>
        <v>3.51</v>
      </c>
      <c r="G152" s="31" t="s">
        <v>127</v>
      </c>
      <c r="H152" s="49">
        <f>$G$142</f>
        <v>0</v>
      </c>
      <c r="I152" s="31" t="s">
        <v>157</v>
      </c>
      <c r="J152" s="50">
        <f>$J$142</f>
        <v>0</v>
      </c>
      <c r="K152" s="31" t="s">
        <v>158</v>
      </c>
      <c r="L152" s="50">
        <f>$L$142</f>
        <v>0</v>
      </c>
      <c r="N152"/>
      <c r="O152"/>
    </row>
    <row r="153" spans="2:15" s="1" customFormat="1" ht="14.25" thickTop="1" x14ac:dyDescent="0.15">
      <c r="E153" s="26" t="s">
        <v>143</v>
      </c>
      <c r="F153" s="41">
        <f>SUM(F146:F152)</f>
        <v>461.28999999999996</v>
      </c>
      <c r="G153" s="26" t="s">
        <v>337</v>
      </c>
      <c r="H153" s="41">
        <f>SUM(H146:H152)</f>
        <v>0</v>
      </c>
      <c r="I153" s="26" t="s">
        <v>338</v>
      </c>
      <c r="J153" s="42">
        <f>SUM(J146:J152)</f>
        <v>0</v>
      </c>
      <c r="K153" s="26" t="s">
        <v>339</v>
      </c>
      <c r="L153" s="42">
        <f>SUM(L146:L152)</f>
        <v>0</v>
      </c>
      <c r="N153"/>
      <c r="O153"/>
    </row>
    <row r="154" spans="2:15" s="1" customFormat="1" x14ac:dyDescent="0.15">
      <c r="E154" s="27"/>
      <c r="F154" s="36"/>
      <c r="G154" s="30" t="s">
        <v>340</v>
      </c>
      <c r="H154" s="42">
        <f>H153/$F$153</f>
        <v>0</v>
      </c>
      <c r="I154" s="30" t="s">
        <v>159</v>
      </c>
      <c r="J154" s="44">
        <f>J153/$F$153*100</f>
        <v>0</v>
      </c>
      <c r="K154" s="27"/>
      <c r="L154" s="36"/>
      <c r="N154"/>
      <c r="O154"/>
    </row>
    <row r="155" spans="2:15" s="1" customFormat="1" x14ac:dyDescent="0.15">
      <c r="E155" s="1" t="s">
        <v>146</v>
      </c>
      <c r="N155"/>
      <c r="O155"/>
    </row>
    <row r="156" spans="2:15" s="1" customFormat="1" x14ac:dyDescent="0.15">
      <c r="E156" s="1" t="s">
        <v>147</v>
      </c>
      <c r="N156"/>
      <c r="O156"/>
    </row>
    <row r="157" spans="2:15" s="1" customFormat="1" x14ac:dyDescent="0.15">
      <c r="E157" s="1" t="s">
        <v>254</v>
      </c>
      <c r="N157"/>
      <c r="O157"/>
    </row>
  </sheetData>
  <mergeCells count="30">
    <mergeCell ref="B149:D149"/>
    <mergeCell ref="B150:D150"/>
    <mergeCell ref="B151:D151"/>
    <mergeCell ref="B152:D152"/>
    <mergeCell ref="I3:N3"/>
    <mergeCell ref="I4:N4"/>
    <mergeCell ref="G145:H145"/>
    <mergeCell ref="I145:J145"/>
    <mergeCell ref="K145:L145"/>
    <mergeCell ref="B146:D146"/>
    <mergeCell ref="B147:D147"/>
    <mergeCell ref="B148:D148"/>
    <mergeCell ref="B98:C98"/>
    <mergeCell ref="B112:C112"/>
    <mergeCell ref="B135:C135"/>
    <mergeCell ref="B142:C142"/>
    <mergeCell ref="B145:D145"/>
    <mergeCell ref="E145:F145"/>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verticalDpi="0" r:id="rId1"/>
  <headerFooter>
    <oddFooter>&amp;C&amp;"Arial Unicode MS,標準"&amp;10&amp;A-&amp;P</oddFooter>
  </headerFooter>
  <rowBreaks count="1" manualBreakCount="1">
    <brk id="62"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57"/>
  <sheetViews>
    <sheetView view="pageBreakPreview" zoomScaleNormal="100" zoomScaleSheetLayoutView="100" workbookViewId="0">
      <selection activeCell="A5" sqref="A5:XFD5"/>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345</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102</v>
      </c>
    </row>
    <row r="7" spans="1:14" x14ac:dyDescent="0.15">
      <c r="B7" s="1" t="s">
        <v>161</v>
      </c>
    </row>
    <row r="8" spans="1:14" x14ac:dyDescent="0.15">
      <c r="B8" s="1" t="s">
        <v>33</v>
      </c>
    </row>
    <row r="9" spans="1:14" x14ac:dyDescent="0.15">
      <c r="B9" s="1" t="s">
        <v>253</v>
      </c>
      <c r="J9"/>
      <c r="K9"/>
      <c r="L9"/>
      <c r="M9"/>
    </row>
    <row r="10" spans="1:14" x14ac:dyDescent="0.15">
      <c r="B10" s="1" t="s">
        <v>103</v>
      </c>
    </row>
    <row r="11" spans="1:14" x14ac:dyDescent="0.15">
      <c r="B11" s="1" t="s">
        <v>52</v>
      </c>
    </row>
    <row r="12" spans="1:14" x14ac:dyDescent="0.15">
      <c r="B12" s="1" t="s">
        <v>53</v>
      </c>
    </row>
    <row r="13" spans="1:14" x14ac:dyDescent="0.15">
      <c r="B13" s="1" t="s">
        <v>227</v>
      </c>
    </row>
    <row r="14" spans="1:14" x14ac:dyDescent="0.15">
      <c r="A14" s="62"/>
      <c r="B14" s="62" t="s">
        <v>342</v>
      </c>
      <c r="C14" s="62"/>
      <c r="D14" s="62"/>
      <c r="E14" s="62"/>
      <c r="F14" s="62"/>
      <c r="G14" s="62"/>
      <c r="H14" s="62"/>
      <c r="I14" s="62"/>
      <c r="J14" s="62"/>
      <c r="K14" s="62"/>
      <c r="L14" s="62"/>
      <c r="M14" s="62"/>
    </row>
    <row r="25" spans="13:13" x14ac:dyDescent="0.15">
      <c r="M25" s="66"/>
    </row>
    <row r="54" spans="1:13" x14ac:dyDescent="0.15">
      <c r="E54" s="1" t="s">
        <v>30</v>
      </c>
    </row>
    <row r="63" spans="1:13" x14ac:dyDescent="0.15">
      <c r="B63" s="1" t="s">
        <v>0</v>
      </c>
    </row>
    <row r="64" spans="1:13" s="4" customFormat="1" ht="57" customHeight="1" x14ac:dyDescent="0.15">
      <c r="A64" s="3"/>
      <c r="B64" s="39" t="s">
        <v>25</v>
      </c>
      <c r="C64" s="39" t="s">
        <v>2</v>
      </c>
      <c r="D64" s="38" t="s">
        <v>109</v>
      </c>
      <c r="E64" s="38" t="s">
        <v>104</v>
      </c>
      <c r="F64" s="38" t="s">
        <v>29</v>
      </c>
      <c r="G64" s="39" t="s">
        <v>17</v>
      </c>
      <c r="H64" s="38" t="s">
        <v>100</v>
      </c>
      <c r="I64" s="38" t="s">
        <v>105</v>
      </c>
      <c r="J64" s="38" t="s">
        <v>106</v>
      </c>
      <c r="K64" s="38" t="s">
        <v>107</v>
      </c>
      <c r="L64" s="38" t="s">
        <v>108</v>
      </c>
      <c r="M64" s="3"/>
    </row>
    <row r="65" spans="2:14" x14ac:dyDescent="0.15">
      <c r="B65" s="30" t="s">
        <v>90</v>
      </c>
      <c r="C65" s="25" t="s">
        <v>5</v>
      </c>
      <c r="D65" s="44">
        <v>13.6</v>
      </c>
      <c r="E65" s="37"/>
      <c r="F65" s="64">
        <v>1</v>
      </c>
      <c r="G65" s="44">
        <f t="shared" ref="G65:G76" si="0">D65*E65*F65</f>
        <v>0</v>
      </c>
      <c r="H65" s="63">
        <f t="shared" ref="H65:H76" si="1">E65*0.034</f>
        <v>0</v>
      </c>
      <c r="I65" s="63">
        <v>0.41199999999999998</v>
      </c>
      <c r="J65" s="63">
        <f t="shared" ref="J65:J76" si="2">$I65*$D65*$H65</f>
        <v>0</v>
      </c>
      <c r="K65" s="63">
        <v>1.0229999999999999</v>
      </c>
      <c r="L65" s="63">
        <f t="shared" ref="L65:L76" si="3">$K65*$D65*$H65</f>
        <v>0</v>
      </c>
    </row>
    <row r="66" spans="2:14" x14ac:dyDescent="0.15">
      <c r="B66" s="30" t="s">
        <v>90</v>
      </c>
      <c r="C66" s="25" t="s">
        <v>4</v>
      </c>
      <c r="D66" s="44">
        <v>15.71</v>
      </c>
      <c r="E66" s="37"/>
      <c r="F66" s="64">
        <v>1</v>
      </c>
      <c r="G66" s="44">
        <f t="shared" si="0"/>
        <v>0</v>
      </c>
      <c r="H66" s="63">
        <f t="shared" si="1"/>
        <v>0</v>
      </c>
      <c r="I66" s="63">
        <v>0.495</v>
      </c>
      <c r="J66" s="63">
        <f t="shared" si="2"/>
        <v>0</v>
      </c>
      <c r="K66" s="63">
        <v>0.54800000000000004</v>
      </c>
      <c r="L66" s="63">
        <f t="shared" si="3"/>
        <v>0</v>
      </c>
    </row>
    <row r="67" spans="2:14" x14ac:dyDescent="0.15">
      <c r="B67" s="30" t="s">
        <v>90</v>
      </c>
      <c r="C67" s="25" t="s">
        <v>6</v>
      </c>
      <c r="D67" s="44">
        <v>21.56</v>
      </c>
      <c r="E67" s="37"/>
      <c r="F67" s="64">
        <v>1</v>
      </c>
      <c r="G67" s="44">
        <f t="shared" si="0"/>
        <v>0</v>
      </c>
      <c r="H67" s="63">
        <f t="shared" si="1"/>
        <v>0</v>
      </c>
      <c r="I67" s="63">
        <v>0.307</v>
      </c>
      <c r="J67" s="63">
        <f t="shared" si="2"/>
        <v>0</v>
      </c>
      <c r="K67" s="63">
        <v>0.22700000000000001</v>
      </c>
      <c r="L67" s="63">
        <f t="shared" si="3"/>
        <v>0</v>
      </c>
    </row>
    <row r="68" spans="2:14" x14ac:dyDescent="0.15">
      <c r="B68" s="30" t="s">
        <v>90</v>
      </c>
      <c r="C68" s="25" t="s">
        <v>8</v>
      </c>
      <c r="D68" s="44">
        <v>14.07</v>
      </c>
      <c r="E68" s="37"/>
      <c r="F68" s="64">
        <v>1</v>
      </c>
      <c r="G68" s="44">
        <f t="shared" si="0"/>
        <v>0</v>
      </c>
      <c r="H68" s="63">
        <f t="shared" si="1"/>
        <v>0</v>
      </c>
      <c r="I68" s="63">
        <v>0.50900000000000001</v>
      </c>
      <c r="J68" s="63">
        <f t="shared" si="2"/>
        <v>0</v>
      </c>
      <c r="K68" s="63">
        <v>0.54300000000000004</v>
      </c>
      <c r="L68" s="63">
        <f t="shared" si="3"/>
        <v>0</v>
      </c>
    </row>
    <row r="69" spans="2:14" x14ac:dyDescent="0.15">
      <c r="B69" s="30" t="s">
        <v>91</v>
      </c>
      <c r="C69" s="25" t="s">
        <v>5</v>
      </c>
      <c r="D69" s="44">
        <v>4.78</v>
      </c>
      <c r="E69" s="37"/>
      <c r="F69" s="64">
        <v>1</v>
      </c>
      <c r="G69" s="44">
        <f t="shared" si="0"/>
        <v>0</v>
      </c>
      <c r="H69" s="63">
        <f t="shared" si="1"/>
        <v>0</v>
      </c>
      <c r="I69" s="63">
        <v>0.41199999999999998</v>
      </c>
      <c r="J69" s="63">
        <f t="shared" si="2"/>
        <v>0</v>
      </c>
      <c r="K69" s="63">
        <v>1.0229999999999999</v>
      </c>
      <c r="L69" s="63">
        <f t="shared" si="3"/>
        <v>0</v>
      </c>
    </row>
    <row r="70" spans="2:14" x14ac:dyDescent="0.15">
      <c r="B70" s="30" t="s">
        <v>91</v>
      </c>
      <c r="C70" s="25" t="s">
        <v>4</v>
      </c>
      <c r="D70" s="44">
        <v>2.73</v>
      </c>
      <c r="E70" s="37"/>
      <c r="F70" s="64">
        <v>1</v>
      </c>
      <c r="G70" s="44">
        <f t="shared" si="0"/>
        <v>0</v>
      </c>
      <c r="H70" s="63">
        <f t="shared" si="1"/>
        <v>0</v>
      </c>
      <c r="I70" s="63">
        <v>0.495</v>
      </c>
      <c r="J70" s="63">
        <f t="shared" si="2"/>
        <v>0</v>
      </c>
      <c r="K70" s="63">
        <v>0.54800000000000004</v>
      </c>
      <c r="L70" s="63">
        <f t="shared" si="3"/>
        <v>0</v>
      </c>
    </row>
    <row r="71" spans="2:14" x14ac:dyDescent="0.15">
      <c r="B71" s="30" t="s">
        <v>91</v>
      </c>
      <c r="C71" s="25" t="s">
        <v>6</v>
      </c>
      <c r="D71" s="44">
        <v>3.1900000000000004</v>
      </c>
      <c r="E71" s="37"/>
      <c r="F71" s="64">
        <v>1</v>
      </c>
      <c r="G71" s="44">
        <f t="shared" si="0"/>
        <v>0</v>
      </c>
      <c r="H71" s="63">
        <f t="shared" si="1"/>
        <v>0</v>
      </c>
      <c r="I71" s="63">
        <v>0.307</v>
      </c>
      <c r="J71" s="63">
        <f t="shared" si="2"/>
        <v>0</v>
      </c>
      <c r="K71" s="63">
        <v>0.22700000000000001</v>
      </c>
      <c r="L71" s="63">
        <f t="shared" si="3"/>
        <v>0</v>
      </c>
    </row>
    <row r="72" spans="2:14" x14ac:dyDescent="0.15">
      <c r="B72" s="30" t="s">
        <v>91</v>
      </c>
      <c r="C72" s="25" t="s">
        <v>8</v>
      </c>
      <c r="D72" s="44">
        <v>2.73</v>
      </c>
      <c r="E72" s="37"/>
      <c r="F72" s="64">
        <v>1</v>
      </c>
      <c r="G72" s="44">
        <f t="shared" si="0"/>
        <v>0</v>
      </c>
      <c r="H72" s="63">
        <f t="shared" si="1"/>
        <v>0</v>
      </c>
      <c r="I72" s="63">
        <v>0.50900000000000001</v>
      </c>
      <c r="J72" s="63">
        <f t="shared" si="2"/>
        <v>0</v>
      </c>
      <c r="K72" s="63">
        <v>0.54300000000000004</v>
      </c>
      <c r="L72" s="63">
        <f t="shared" si="3"/>
        <v>0</v>
      </c>
    </row>
    <row r="73" spans="2:14" x14ac:dyDescent="0.15">
      <c r="B73" s="30" t="s">
        <v>223</v>
      </c>
      <c r="C73" s="25" t="s">
        <v>5</v>
      </c>
      <c r="D73" s="44">
        <v>14.759999999999998</v>
      </c>
      <c r="E73" s="37"/>
      <c r="F73" s="64">
        <v>1</v>
      </c>
      <c r="G73" s="44">
        <f t="shared" si="0"/>
        <v>0</v>
      </c>
      <c r="H73" s="63">
        <f t="shared" si="1"/>
        <v>0</v>
      </c>
      <c r="I73" s="63">
        <v>0.41199999999999998</v>
      </c>
      <c r="J73" s="63">
        <f t="shared" si="2"/>
        <v>0</v>
      </c>
      <c r="K73" s="63">
        <v>1.0229999999999999</v>
      </c>
      <c r="L73" s="63">
        <f t="shared" si="3"/>
        <v>0</v>
      </c>
    </row>
    <row r="74" spans="2:14" x14ac:dyDescent="0.15">
      <c r="B74" s="30" t="s">
        <v>223</v>
      </c>
      <c r="C74" s="25" t="s">
        <v>4</v>
      </c>
      <c r="D74" s="44">
        <v>11.58</v>
      </c>
      <c r="E74" s="37"/>
      <c r="F74" s="64">
        <v>1</v>
      </c>
      <c r="G74" s="44">
        <f t="shared" si="0"/>
        <v>0</v>
      </c>
      <c r="H74" s="63">
        <f t="shared" si="1"/>
        <v>0</v>
      </c>
      <c r="I74" s="63">
        <v>0.495</v>
      </c>
      <c r="J74" s="63">
        <f t="shared" si="2"/>
        <v>0</v>
      </c>
      <c r="K74" s="63">
        <v>0.54800000000000004</v>
      </c>
      <c r="L74" s="63">
        <f t="shared" si="3"/>
        <v>0</v>
      </c>
    </row>
    <row r="75" spans="2:14" x14ac:dyDescent="0.15">
      <c r="B75" s="30" t="s">
        <v>223</v>
      </c>
      <c r="C75" s="25" t="s">
        <v>6</v>
      </c>
      <c r="D75" s="44">
        <v>24.02</v>
      </c>
      <c r="E75" s="37"/>
      <c r="F75" s="64">
        <v>1</v>
      </c>
      <c r="G75" s="44">
        <f t="shared" si="0"/>
        <v>0</v>
      </c>
      <c r="H75" s="63">
        <f t="shared" si="1"/>
        <v>0</v>
      </c>
      <c r="I75" s="63">
        <v>0.307</v>
      </c>
      <c r="J75" s="63">
        <f t="shared" si="2"/>
        <v>0</v>
      </c>
      <c r="K75" s="63">
        <v>0.22700000000000001</v>
      </c>
      <c r="L75" s="63">
        <f t="shared" si="3"/>
        <v>0</v>
      </c>
    </row>
    <row r="76" spans="2:14" ht="14.25" thickBot="1" x14ac:dyDescent="0.2">
      <c r="B76" s="31" t="s">
        <v>223</v>
      </c>
      <c r="C76" s="24" t="s">
        <v>8</v>
      </c>
      <c r="D76" s="49">
        <v>12.44</v>
      </c>
      <c r="E76" s="40"/>
      <c r="F76" s="65">
        <v>1</v>
      </c>
      <c r="G76" s="49">
        <f t="shared" si="0"/>
        <v>0</v>
      </c>
      <c r="H76" s="50">
        <f t="shared" si="1"/>
        <v>0</v>
      </c>
      <c r="I76" s="50">
        <v>0.50900000000000001</v>
      </c>
      <c r="J76" s="50">
        <f t="shared" si="2"/>
        <v>0</v>
      </c>
      <c r="K76" s="50">
        <v>0.54300000000000004</v>
      </c>
      <c r="L76" s="50">
        <f t="shared" si="3"/>
        <v>0</v>
      </c>
    </row>
    <row r="77" spans="2:14" ht="14.25" thickTop="1" x14ac:dyDescent="0.15">
      <c r="B77" s="122" t="s">
        <v>217</v>
      </c>
      <c r="C77" s="122"/>
      <c r="D77" s="41">
        <f>SUM(D65:D76)</f>
        <v>141.16999999999999</v>
      </c>
      <c r="F77" s="68" t="s">
        <v>198</v>
      </c>
      <c r="G77" s="41">
        <f>SUM(G65:G76)</f>
        <v>0</v>
      </c>
      <c r="H77" s="36"/>
      <c r="I77" s="68" t="s">
        <v>199</v>
      </c>
      <c r="J77" s="42">
        <f>SUM(J65:J76)</f>
        <v>0</v>
      </c>
      <c r="K77" s="68" t="s">
        <v>200</v>
      </c>
      <c r="L77" s="42">
        <f>SUM(L65:L76)</f>
        <v>0</v>
      </c>
      <c r="N77" s="33"/>
    </row>
    <row r="79" spans="2:14" x14ac:dyDescent="0.15">
      <c r="B79" s="1" t="s">
        <v>86</v>
      </c>
    </row>
    <row r="80" spans="2:14" x14ac:dyDescent="0.15">
      <c r="B80" s="1" t="s">
        <v>24</v>
      </c>
    </row>
    <row r="81" spans="1:15" s="4" customFormat="1" ht="43.5" customHeight="1" x14ac:dyDescent="0.15">
      <c r="A81" s="3"/>
      <c r="B81" s="123" t="s">
        <v>25</v>
      </c>
      <c r="C81" s="124"/>
      <c r="D81" s="38" t="s">
        <v>123</v>
      </c>
      <c r="E81" s="38" t="s">
        <v>125</v>
      </c>
      <c r="F81" s="38" t="s">
        <v>29</v>
      </c>
      <c r="G81" s="38" t="s">
        <v>124</v>
      </c>
      <c r="H81" s="3"/>
      <c r="I81" s="3"/>
      <c r="J81" s="3"/>
      <c r="K81" s="3"/>
      <c r="L81" s="3"/>
      <c r="M81" s="3"/>
      <c r="N81" s="3"/>
    </row>
    <row r="82" spans="1:15" x14ac:dyDescent="0.15">
      <c r="B82" s="125" t="s">
        <v>113</v>
      </c>
      <c r="C82" s="126"/>
      <c r="D82" s="44">
        <v>65.42</v>
      </c>
      <c r="E82" s="37"/>
      <c r="F82" s="64">
        <v>0.7</v>
      </c>
      <c r="G82" s="44">
        <f>D82*E82*F82</f>
        <v>0</v>
      </c>
      <c r="N82" s="1"/>
    </row>
    <row r="83" spans="1:15" x14ac:dyDescent="0.15">
      <c r="B83" s="115" t="s">
        <v>111</v>
      </c>
      <c r="C83" s="116"/>
      <c r="D83" s="44">
        <v>3.1850000000000001</v>
      </c>
      <c r="E83" s="37"/>
      <c r="F83" s="64">
        <v>1</v>
      </c>
      <c r="G83" s="44">
        <f>D83*E83*F83</f>
        <v>0</v>
      </c>
      <c r="N83" s="1"/>
    </row>
    <row r="84" spans="1:15" ht="14.25" thickBot="1" x14ac:dyDescent="0.2">
      <c r="B84" s="127" t="s">
        <v>112</v>
      </c>
      <c r="C84" s="128"/>
      <c r="D84" s="49">
        <v>3.1850000000000001</v>
      </c>
      <c r="E84" s="40"/>
      <c r="F84" s="65">
        <v>0.7</v>
      </c>
      <c r="G84" s="49">
        <f>D84*E84*F84</f>
        <v>0</v>
      </c>
      <c r="N84" s="1"/>
    </row>
    <row r="85" spans="1:15" ht="14.25" thickTop="1" x14ac:dyDescent="0.15">
      <c r="B85" s="122" t="s">
        <v>218</v>
      </c>
      <c r="C85" s="122"/>
      <c r="D85" s="41">
        <f>D82+2.48</f>
        <v>67.900000000000006</v>
      </c>
      <c r="F85" s="68" t="s">
        <v>201</v>
      </c>
      <c r="G85" s="41">
        <f>G82+SUM(G83:G84)</f>
        <v>0</v>
      </c>
      <c r="I85" s="1" t="s">
        <v>135</v>
      </c>
      <c r="N85" s="1"/>
    </row>
    <row r="86" spans="1:15" x14ac:dyDescent="0.15">
      <c r="E86" s="2"/>
    </row>
    <row r="87" spans="1:15" x14ac:dyDescent="0.15">
      <c r="B87" s="1" t="s">
        <v>87</v>
      </c>
    </row>
    <row r="88" spans="1:15" x14ac:dyDescent="0.15">
      <c r="B88" s="1" t="s">
        <v>27</v>
      </c>
    </row>
    <row r="89" spans="1:15" s="4" customFormat="1" ht="43.5" customHeight="1" x14ac:dyDescent="0.15">
      <c r="A89" s="3"/>
      <c r="B89" s="123" t="s">
        <v>25</v>
      </c>
      <c r="C89" s="124"/>
      <c r="D89" s="38" t="s">
        <v>115</v>
      </c>
      <c r="E89" s="38" t="s">
        <v>101</v>
      </c>
      <c r="F89" s="38" t="s">
        <v>29</v>
      </c>
      <c r="G89" s="39" t="s">
        <v>116</v>
      </c>
      <c r="H89" s="3"/>
      <c r="I89" s="3"/>
      <c r="J89" s="3"/>
      <c r="K89" s="3"/>
      <c r="L89" s="3"/>
      <c r="M89" s="3"/>
      <c r="N89" s="3"/>
    </row>
    <row r="90" spans="1:15" ht="14.25" thickBot="1" x14ac:dyDescent="0.2">
      <c r="B90" s="127" t="s">
        <v>117</v>
      </c>
      <c r="C90" s="128"/>
      <c r="D90" s="49">
        <v>35.49</v>
      </c>
      <c r="E90" s="40"/>
      <c r="F90" s="65">
        <v>1</v>
      </c>
      <c r="G90" s="49">
        <f>D90*E90*F90</f>
        <v>0</v>
      </c>
      <c r="N90" s="1"/>
    </row>
    <row r="91" spans="1:15" ht="14.25" thickTop="1" x14ac:dyDescent="0.15">
      <c r="B91" s="122" t="s">
        <v>219</v>
      </c>
      <c r="C91" s="122"/>
      <c r="D91" s="41">
        <f>67.9</f>
        <v>67.900000000000006</v>
      </c>
      <c r="F91" s="68" t="s">
        <v>202</v>
      </c>
      <c r="G91" s="41">
        <f>G90</f>
        <v>0</v>
      </c>
      <c r="I91" s="1" t="s">
        <v>136</v>
      </c>
    </row>
    <row r="93" spans="1:15" x14ac:dyDescent="0.15">
      <c r="B93" s="1" t="s">
        <v>21</v>
      </c>
    </row>
    <row r="94" spans="1:15" x14ac:dyDescent="0.15">
      <c r="B94" s="1" t="s">
        <v>23</v>
      </c>
    </row>
    <row r="95" spans="1:15" s="4" customFormat="1" ht="53.25" customHeight="1" x14ac:dyDescent="0.15">
      <c r="A95" s="3"/>
      <c r="B95" s="123" t="s">
        <v>25</v>
      </c>
      <c r="C95" s="124"/>
      <c r="D95" s="38" t="s">
        <v>109</v>
      </c>
      <c r="E95" s="38" t="s">
        <v>104</v>
      </c>
      <c r="F95" s="38" t="s">
        <v>29</v>
      </c>
      <c r="G95" s="39" t="s">
        <v>17</v>
      </c>
      <c r="H95" s="38" t="s">
        <v>92</v>
      </c>
      <c r="I95" s="38" t="s">
        <v>105</v>
      </c>
      <c r="J95" s="38" t="s">
        <v>106</v>
      </c>
      <c r="K95" s="38" t="s">
        <v>107</v>
      </c>
      <c r="L95" s="38" t="s">
        <v>108</v>
      </c>
      <c r="M95" s="3"/>
      <c r="O95" s="3"/>
    </row>
    <row r="96" spans="1:15" x14ac:dyDescent="0.15">
      <c r="B96" s="125" t="s">
        <v>88</v>
      </c>
      <c r="C96" s="126"/>
      <c r="D96" s="44">
        <f>12.42+3.31</f>
        <v>15.73</v>
      </c>
      <c r="E96" s="37"/>
      <c r="F96" s="64">
        <v>1</v>
      </c>
      <c r="G96" s="44">
        <f>D96*E96*F96</f>
        <v>0</v>
      </c>
      <c r="H96" s="63">
        <f>E96*0.034</f>
        <v>0</v>
      </c>
      <c r="I96" s="63">
        <v>1</v>
      </c>
      <c r="J96" s="63">
        <f>$I96*$D96*$H96</f>
        <v>0</v>
      </c>
      <c r="K96" s="63">
        <v>1</v>
      </c>
      <c r="L96" s="63">
        <f>$K96*$D96*$H96</f>
        <v>0</v>
      </c>
      <c r="O96" s="1"/>
    </row>
    <row r="97" spans="1:15" ht="14.25" thickBot="1" x14ac:dyDescent="0.2">
      <c r="B97" s="129" t="s">
        <v>89</v>
      </c>
      <c r="C97" s="130"/>
      <c r="D97" s="49">
        <v>52.17</v>
      </c>
      <c r="E97" s="40"/>
      <c r="F97" s="65">
        <v>1</v>
      </c>
      <c r="G97" s="49">
        <f>D97*E97*F97</f>
        <v>0</v>
      </c>
      <c r="H97" s="50">
        <f>E97*0.034</f>
        <v>0</v>
      </c>
      <c r="I97" s="50">
        <v>1</v>
      </c>
      <c r="J97" s="50">
        <f>$I97*$D97*$H97</f>
        <v>0</v>
      </c>
      <c r="K97" s="50">
        <v>1</v>
      </c>
      <c r="L97" s="50">
        <f>$K97*$D97*$H97</f>
        <v>0</v>
      </c>
      <c r="O97" s="1"/>
    </row>
    <row r="98" spans="1:15" ht="14.25" thickTop="1" x14ac:dyDescent="0.15">
      <c r="B98" s="122" t="s">
        <v>220</v>
      </c>
      <c r="C98" s="122"/>
      <c r="D98" s="41">
        <f>SUM(D96:D97)</f>
        <v>67.900000000000006</v>
      </c>
      <c r="E98" s="33"/>
      <c r="F98" s="68" t="s">
        <v>203</v>
      </c>
      <c r="G98" s="41">
        <f>SUM(G96:G97)</f>
        <v>0</v>
      </c>
      <c r="H98" s="36"/>
      <c r="I98" s="68" t="s">
        <v>204</v>
      </c>
      <c r="J98" s="42">
        <f>SUM(J96:J97)</f>
        <v>0</v>
      </c>
      <c r="K98" s="68" t="s">
        <v>205</v>
      </c>
      <c r="L98" s="42">
        <f>SUM(L96:L97)</f>
        <v>0</v>
      </c>
      <c r="N98" s="1"/>
      <c r="O98" s="1"/>
    </row>
    <row r="100" spans="1:15" x14ac:dyDescent="0.15">
      <c r="B100" s="1" t="s">
        <v>131</v>
      </c>
    </row>
    <row r="101" spans="1:15" x14ac:dyDescent="0.15">
      <c r="B101" s="1" t="s">
        <v>22</v>
      </c>
    </row>
    <row r="102" spans="1:15" s="4" customFormat="1" ht="57" customHeight="1" x14ac:dyDescent="0.15">
      <c r="A102" s="3"/>
      <c r="B102" s="39" t="s">
        <v>25</v>
      </c>
      <c r="C102" s="39" t="s">
        <v>2</v>
      </c>
      <c r="D102" s="38" t="s">
        <v>109</v>
      </c>
      <c r="E102" s="38" t="s">
        <v>104</v>
      </c>
      <c r="F102" s="38" t="s">
        <v>29</v>
      </c>
      <c r="G102" s="39" t="s">
        <v>17</v>
      </c>
      <c r="H102" s="38" t="s">
        <v>100</v>
      </c>
      <c r="I102" s="38" t="s">
        <v>105</v>
      </c>
      <c r="J102" s="38" t="s">
        <v>106</v>
      </c>
      <c r="K102" s="38" t="s">
        <v>107</v>
      </c>
      <c r="L102" s="38" t="s">
        <v>108</v>
      </c>
      <c r="M102" s="3"/>
      <c r="O102" s="3"/>
    </row>
    <row r="103" spans="1:15" x14ac:dyDescent="0.15">
      <c r="B103" s="30" t="s">
        <v>93</v>
      </c>
      <c r="C103" s="25" t="s">
        <v>94</v>
      </c>
      <c r="D103" s="44">
        <v>57.2</v>
      </c>
      <c r="E103" s="37"/>
      <c r="F103" s="64">
        <v>1</v>
      </c>
      <c r="G103" s="44">
        <f>D103*E103*F103</f>
        <v>0</v>
      </c>
      <c r="H103" s="63">
        <f t="shared" ref="H103:H111" si="4">E103*0.034</f>
        <v>0</v>
      </c>
      <c r="I103" s="63">
        <v>1</v>
      </c>
      <c r="J103" s="63">
        <f t="shared" ref="J103:J111" si="5">$I103*$D103*$H103</f>
        <v>0</v>
      </c>
      <c r="K103" s="63">
        <v>1</v>
      </c>
      <c r="L103" s="63">
        <f t="shared" ref="L103:L111" si="6">$K103*$D103*$H103</f>
        <v>0</v>
      </c>
      <c r="O103" s="1"/>
    </row>
    <row r="104" spans="1:15" x14ac:dyDescent="0.15">
      <c r="B104" s="30" t="s">
        <v>95</v>
      </c>
      <c r="C104" s="25" t="s">
        <v>8</v>
      </c>
      <c r="D104" s="44">
        <v>3.35</v>
      </c>
      <c r="E104" s="37"/>
      <c r="F104" s="64">
        <v>1</v>
      </c>
      <c r="G104" s="44">
        <f t="shared" ref="G104:G111" si="7">D104*E104*F104</f>
        <v>0</v>
      </c>
      <c r="H104" s="63">
        <f t="shared" si="4"/>
        <v>0</v>
      </c>
      <c r="I104" s="63">
        <v>0.50900000000000001</v>
      </c>
      <c r="J104" s="63">
        <f t="shared" si="5"/>
        <v>0</v>
      </c>
      <c r="K104" s="63">
        <v>0.54300000000000004</v>
      </c>
      <c r="L104" s="63">
        <f t="shared" si="6"/>
        <v>0</v>
      </c>
      <c r="O104" s="1"/>
    </row>
    <row r="105" spans="1:15" x14ac:dyDescent="0.15">
      <c r="B105" s="30" t="s">
        <v>95</v>
      </c>
      <c r="C105" s="25" t="s">
        <v>4</v>
      </c>
      <c r="D105" s="44">
        <v>3.35</v>
      </c>
      <c r="E105" s="37"/>
      <c r="F105" s="64">
        <v>1</v>
      </c>
      <c r="G105" s="44">
        <f t="shared" si="7"/>
        <v>0</v>
      </c>
      <c r="H105" s="63">
        <f t="shared" si="4"/>
        <v>0</v>
      </c>
      <c r="I105" s="63">
        <v>0.495</v>
      </c>
      <c r="J105" s="63">
        <f t="shared" si="5"/>
        <v>0</v>
      </c>
      <c r="K105" s="63">
        <v>0.58399999999999996</v>
      </c>
      <c r="L105" s="63">
        <f t="shared" si="6"/>
        <v>0</v>
      </c>
      <c r="O105" s="1"/>
    </row>
    <row r="106" spans="1:15" x14ac:dyDescent="0.15">
      <c r="B106" s="30" t="s">
        <v>96</v>
      </c>
      <c r="C106" s="25" t="s">
        <v>94</v>
      </c>
      <c r="D106" s="44">
        <v>13.16</v>
      </c>
      <c r="E106" s="37"/>
      <c r="F106" s="64">
        <v>1</v>
      </c>
      <c r="G106" s="44">
        <f t="shared" si="7"/>
        <v>0</v>
      </c>
      <c r="H106" s="63">
        <f t="shared" si="4"/>
        <v>0</v>
      </c>
      <c r="I106" s="63">
        <v>1</v>
      </c>
      <c r="J106" s="63">
        <f t="shared" si="5"/>
        <v>0</v>
      </c>
      <c r="K106" s="63">
        <v>1</v>
      </c>
      <c r="L106" s="63">
        <f t="shared" si="6"/>
        <v>0</v>
      </c>
      <c r="O106" s="1"/>
    </row>
    <row r="107" spans="1:15" x14ac:dyDescent="0.15">
      <c r="B107" s="30" t="s">
        <v>97</v>
      </c>
      <c r="C107" s="25" t="s">
        <v>8</v>
      </c>
      <c r="D107" s="44">
        <v>0.57999999999999996</v>
      </c>
      <c r="E107" s="37"/>
      <c r="F107" s="64">
        <v>1</v>
      </c>
      <c r="G107" s="44">
        <f t="shared" si="7"/>
        <v>0</v>
      </c>
      <c r="H107" s="63">
        <f t="shared" si="4"/>
        <v>0</v>
      </c>
      <c r="I107" s="63">
        <v>0.50900000000000001</v>
      </c>
      <c r="J107" s="63">
        <f t="shared" si="5"/>
        <v>0</v>
      </c>
      <c r="K107" s="63">
        <v>0.54300000000000004</v>
      </c>
      <c r="L107" s="63">
        <f t="shared" si="6"/>
        <v>0</v>
      </c>
      <c r="O107" s="1"/>
    </row>
    <row r="108" spans="1:15" x14ac:dyDescent="0.15">
      <c r="B108" s="30" t="s">
        <v>97</v>
      </c>
      <c r="C108" s="25" t="s">
        <v>4</v>
      </c>
      <c r="D108" s="44">
        <v>0.57999999999999996</v>
      </c>
      <c r="E108" s="37"/>
      <c r="F108" s="64">
        <v>1</v>
      </c>
      <c r="G108" s="44">
        <f t="shared" si="7"/>
        <v>0</v>
      </c>
      <c r="H108" s="63">
        <f t="shared" si="4"/>
        <v>0</v>
      </c>
      <c r="I108" s="63">
        <v>0.495</v>
      </c>
      <c r="J108" s="63">
        <f t="shared" si="5"/>
        <v>0</v>
      </c>
      <c r="K108" s="63">
        <v>0.58399999999999996</v>
      </c>
      <c r="L108" s="63">
        <f t="shared" si="6"/>
        <v>0</v>
      </c>
      <c r="O108" s="1"/>
    </row>
    <row r="109" spans="1:15" x14ac:dyDescent="0.15">
      <c r="B109" s="30" t="s">
        <v>98</v>
      </c>
      <c r="C109" s="25" t="s">
        <v>94</v>
      </c>
      <c r="D109" s="44">
        <v>5.56</v>
      </c>
      <c r="E109" s="37"/>
      <c r="F109" s="64">
        <v>1</v>
      </c>
      <c r="G109" s="44">
        <f t="shared" si="7"/>
        <v>0</v>
      </c>
      <c r="H109" s="63">
        <f t="shared" si="4"/>
        <v>0</v>
      </c>
      <c r="I109" s="63">
        <v>1</v>
      </c>
      <c r="J109" s="63">
        <f t="shared" si="5"/>
        <v>0</v>
      </c>
      <c r="K109" s="63">
        <v>1</v>
      </c>
      <c r="L109" s="63">
        <f t="shared" si="6"/>
        <v>0</v>
      </c>
      <c r="O109" s="1"/>
    </row>
    <row r="110" spans="1:15" x14ac:dyDescent="0.15">
      <c r="B110" s="30" t="s">
        <v>99</v>
      </c>
      <c r="C110" s="25" t="s">
        <v>5</v>
      </c>
      <c r="D110" s="44">
        <v>0.21</v>
      </c>
      <c r="E110" s="37"/>
      <c r="F110" s="64">
        <v>1</v>
      </c>
      <c r="G110" s="44">
        <f t="shared" si="7"/>
        <v>0</v>
      </c>
      <c r="H110" s="63">
        <f t="shared" si="4"/>
        <v>0</v>
      </c>
      <c r="I110" s="63">
        <v>0.41199999999999998</v>
      </c>
      <c r="J110" s="63">
        <f t="shared" si="5"/>
        <v>0</v>
      </c>
      <c r="K110" s="63">
        <v>1.0229999999999999</v>
      </c>
      <c r="L110" s="63">
        <f t="shared" si="6"/>
        <v>0</v>
      </c>
      <c r="O110" s="1"/>
    </row>
    <row r="111" spans="1:15" ht="14.25" thickBot="1" x14ac:dyDescent="0.2">
      <c r="B111" s="31" t="s">
        <v>99</v>
      </c>
      <c r="C111" s="24" t="s">
        <v>6</v>
      </c>
      <c r="D111" s="49">
        <v>0.21</v>
      </c>
      <c r="E111" s="40"/>
      <c r="F111" s="65">
        <v>1</v>
      </c>
      <c r="G111" s="49">
        <f t="shared" si="7"/>
        <v>0</v>
      </c>
      <c r="H111" s="50">
        <f t="shared" si="4"/>
        <v>0</v>
      </c>
      <c r="I111" s="50">
        <v>0.307</v>
      </c>
      <c r="J111" s="50">
        <f t="shared" si="5"/>
        <v>0</v>
      </c>
      <c r="K111" s="50">
        <v>0.22700000000000001</v>
      </c>
      <c r="L111" s="50">
        <f t="shared" si="6"/>
        <v>0</v>
      </c>
      <c r="O111" s="1"/>
    </row>
    <row r="112" spans="1:15" ht="14.25" thickTop="1" x14ac:dyDescent="0.15">
      <c r="B112" s="122" t="s">
        <v>221</v>
      </c>
      <c r="C112" s="122"/>
      <c r="D112" s="41">
        <f>SUM(D103:D111)</f>
        <v>84.199999999999989</v>
      </c>
      <c r="E112" s="33"/>
      <c r="F112" s="68" t="s">
        <v>206</v>
      </c>
      <c r="G112" s="41">
        <f>SUM(G103:G111)</f>
        <v>0</v>
      </c>
      <c r="H112" s="36"/>
      <c r="I112" s="68" t="s">
        <v>207</v>
      </c>
      <c r="J112" s="42">
        <f>SUM(J103:J111)</f>
        <v>0</v>
      </c>
      <c r="K112" s="68" t="s">
        <v>208</v>
      </c>
      <c r="L112" s="42">
        <f>SUM(L103:L111)</f>
        <v>0</v>
      </c>
      <c r="N112" s="33"/>
      <c r="O112" s="1"/>
    </row>
    <row r="113" spans="1:15" x14ac:dyDescent="0.15">
      <c r="D113" s="33"/>
      <c r="E113" s="33"/>
      <c r="F113" s="33"/>
      <c r="G113" s="33"/>
      <c r="H113" s="33"/>
      <c r="I113" s="33"/>
    </row>
    <row r="114" spans="1:15" x14ac:dyDescent="0.15">
      <c r="D114" s="33"/>
      <c r="E114" s="33"/>
      <c r="F114" s="33"/>
      <c r="G114" s="33"/>
      <c r="H114" s="33"/>
      <c r="I114" s="33"/>
    </row>
    <row r="115" spans="1:15" x14ac:dyDescent="0.15">
      <c r="D115" s="33"/>
      <c r="E115" s="33"/>
      <c r="F115" s="33"/>
      <c r="G115" s="33"/>
      <c r="H115" s="33"/>
      <c r="I115" s="33"/>
    </row>
    <row r="116" spans="1:15" x14ac:dyDescent="0.15">
      <c r="B116" s="1" t="s">
        <v>26</v>
      </c>
    </row>
    <row r="117" spans="1:15"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8" t="s">
        <v>107</v>
      </c>
      <c r="M117" s="38" t="s">
        <v>216</v>
      </c>
      <c r="N117" s="38" t="s">
        <v>122</v>
      </c>
      <c r="O117" s="3"/>
    </row>
    <row r="118" spans="1:15" x14ac:dyDescent="0.15">
      <c r="B118" s="30" t="s">
        <v>3</v>
      </c>
      <c r="C118" s="25" t="s">
        <v>5</v>
      </c>
      <c r="D118" s="44">
        <v>4.59</v>
      </c>
      <c r="E118" s="37"/>
      <c r="F118" s="64">
        <v>1</v>
      </c>
      <c r="G118" s="44">
        <f t="shared" ref="G118:G134" si="8">D118*E118*F118</f>
        <v>0</v>
      </c>
      <c r="H118" s="7"/>
      <c r="I118" s="63">
        <v>0.41199999999999998</v>
      </c>
      <c r="J118" s="57">
        <v>0.93</v>
      </c>
      <c r="K118" s="63">
        <f t="shared" ref="K118:K134" si="9">$H118*$I118*$J118*$D118</f>
        <v>0</v>
      </c>
      <c r="L118" s="63">
        <v>1.0229999999999999</v>
      </c>
      <c r="M118" s="57">
        <v>0.51</v>
      </c>
      <c r="N118" s="63">
        <f>$H118*$I118*$M118*$D118</f>
        <v>0</v>
      </c>
      <c r="O118" s="1"/>
    </row>
    <row r="119" spans="1:15" x14ac:dyDescent="0.15">
      <c r="B119" s="30" t="s">
        <v>7</v>
      </c>
      <c r="C119" s="25" t="s">
        <v>5</v>
      </c>
      <c r="D119" s="44">
        <v>3.47</v>
      </c>
      <c r="E119" s="37"/>
      <c r="F119" s="64">
        <v>1</v>
      </c>
      <c r="G119" s="44">
        <f t="shared" si="8"/>
        <v>0</v>
      </c>
      <c r="H119" s="7"/>
      <c r="I119" s="63">
        <v>0.41199999999999998</v>
      </c>
      <c r="J119" s="57">
        <v>0.93</v>
      </c>
      <c r="K119" s="63">
        <f t="shared" si="9"/>
        <v>0</v>
      </c>
      <c r="L119" s="63">
        <v>1.0229999999999999</v>
      </c>
      <c r="M119" s="57">
        <v>0.51</v>
      </c>
      <c r="N119" s="63">
        <f t="shared" ref="N119:N134" si="10">$H119*$I119*$M119*$D119</f>
        <v>0</v>
      </c>
      <c r="O119" s="1"/>
    </row>
    <row r="120" spans="1:15" x14ac:dyDescent="0.15">
      <c r="B120" s="30" t="s">
        <v>7</v>
      </c>
      <c r="C120" s="25" t="s">
        <v>5</v>
      </c>
      <c r="D120" s="44">
        <v>3.47</v>
      </c>
      <c r="E120" s="37"/>
      <c r="F120" s="64">
        <v>1</v>
      </c>
      <c r="G120" s="44">
        <f t="shared" si="8"/>
        <v>0</v>
      </c>
      <c r="H120" s="7"/>
      <c r="I120" s="63">
        <v>0.41199999999999998</v>
      </c>
      <c r="J120" s="57">
        <v>0.93</v>
      </c>
      <c r="K120" s="63">
        <f t="shared" si="9"/>
        <v>0</v>
      </c>
      <c r="L120" s="63">
        <v>1.0229999999999999</v>
      </c>
      <c r="M120" s="57">
        <v>0.51</v>
      </c>
      <c r="N120" s="63">
        <f t="shared" si="10"/>
        <v>0</v>
      </c>
      <c r="O120" s="1"/>
    </row>
    <row r="121" spans="1:15" x14ac:dyDescent="0.15">
      <c r="B121" s="30" t="s">
        <v>7</v>
      </c>
      <c r="C121" s="25" t="s">
        <v>8</v>
      </c>
      <c r="D121" s="44">
        <v>2.15</v>
      </c>
      <c r="E121" s="37"/>
      <c r="F121" s="64">
        <v>1</v>
      </c>
      <c r="G121" s="44">
        <f t="shared" si="8"/>
        <v>0</v>
      </c>
      <c r="H121" s="7"/>
      <c r="I121" s="63">
        <v>0.50900000000000001</v>
      </c>
      <c r="J121" s="57">
        <v>0.93</v>
      </c>
      <c r="K121" s="63">
        <f t="shared" si="9"/>
        <v>0</v>
      </c>
      <c r="L121" s="63">
        <v>0.54300000000000004</v>
      </c>
      <c r="M121" s="57">
        <v>0.51</v>
      </c>
      <c r="N121" s="63">
        <f t="shared" si="10"/>
        <v>0</v>
      </c>
      <c r="O121" s="1"/>
    </row>
    <row r="122" spans="1:15" x14ac:dyDescent="0.15">
      <c r="B122" s="30" t="s">
        <v>9</v>
      </c>
      <c r="C122" s="25" t="s">
        <v>8</v>
      </c>
      <c r="D122" s="44">
        <v>0.98</v>
      </c>
      <c r="E122" s="37"/>
      <c r="F122" s="64">
        <v>1</v>
      </c>
      <c r="G122" s="44">
        <f t="shared" si="8"/>
        <v>0</v>
      </c>
      <c r="H122" s="7"/>
      <c r="I122" s="63">
        <v>0.50900000000000001</v>
      </c>
      <c r="J122" s="57">
        <v>0.93</v>
      </c>
      <c r="K122" s="63">
        <f t="shared" si="9"/>
        <v>0</v>
      </c>
      <c r="L122" s="63">
        <v>0.54300000000000004</v>
      </c>
      <c r="M122" s="57">
        <v>0.51</v>
      </c>
      <c r="N122" s="63">
        <f t="shared" si="10"/>
        <v>0</v>
      </c>
      <c r="O122" s="1"/>
    </row>
    <row r="123" spans="1:15" x14ac:dyDescent="0.15">
      <c r="B123" s="30" t="s">
        <v>12</v>
      </c>
      <c r="C123" s="25" t="s">
        <v>4</v>
      </c>
      <c r="D123" s="44">
        <v>0.54</v>
      </c>
      <c r="E123" s="37"/>
      <c r="F123" s="64">
        <v>1</v>
      </c>
      <c r="G123" s="44">
        <f>D123*E123*F123</f>
        <v>0</v>
      </c>
      <c r="H123" s="7"/>
      <c r="I123" s="63">
        <v>0.495</v>
      </c>
      <c r="J123" s="57">
        <v>0.93</v>
      </c>
      <c r="K123" s="63">
        <f>$H123*$I123*$J123*$D123</f>
        <v>0</v>
      </c>
      <c r="L123" s="63">
        <v>0.54800000000000004</v>
      </c>
      <c r="M123" s="57">
        <v>0.51</v>
      </c>
      <c r="N123" s="63">
        <f>$H123*$I123*$M123*$D123</f>
        <v>0</v>
      </c>
      <c r="O123" s="1"/>
    </row>
    <row r="124" spans="1:15" x14ac:dyDescent="0.15">
      <c r="B124" s="30" t="s">
        <v>10</v>
      </c>
      <c r="C124" s="25" t="s">
        <v>6</v>
      </c>
      <c r="D124" s="44">
        <v>0.54</v>
      </c>
      <c r="E124" s="37"/>
      <c r="F124" s="64">
        <v>1</v>
      </c>
      <c r="G124" s="44">
        <f t="shared" si="8"/>
        <v>0</v>
      </c>
      <c r="H124" s="7"/>
      <c r="I124" s="63">
        <v>0.307</v>
      </c>
      <c r="J124" s="57">
        <v>0.93</v>
      </c>
      <c r="K124" s="63">
        <f t="shared" si="9"/>
        <v>0</v>
      </c>
      <c r="L124" s="63">
        <v>0.22700000000000001</v>
      </c>
      <c r="M124" s="57">
        <v>0.51</v>
      </c>
      <c r="N124" s="63">
        <f t="shared" si="10"/>
        <v>0</v>
      </c>
      <c r="O124" s="1"/>
    </row>
    <row r="125" spans="1:15" x14ac:dyDescent="0.15">
      <c r="B125" s="30" t="s">
        <v>11</v>
      </c>
      <c r="C125" s="25" t="s">
        <v>6</v>
      </c>
      <c r="D125" s="44">
        <v>0.54</v>
      </c>
      <c r="E125" s="37"/>
      <c r="F125" s="64">
        <v>1</v>
      </c>
      <c r="G125" s="44">
        <f t="shared" si="8"/>
        <v>0</v>
      </c>
      <c r="H125" s="7"/>
      <c r="I125" s="63">
        <v>0.307</v>
      </c>
      <c r="J125" s="57">
        <v>0.93</v>
      </c>
      <c r="K125" s="63">
        <f t="shared" si="9"/>
        <v>0</v>
      </c>
      <c r="L125" s="63">
        <v>0.22700000000000001</v>
      </c>
      <c r="M125" s="57">
        <v>0.51</v>
      </c>
      <c r="N125" s="63">
        <f t="shared" si="10"/>
        <v>0</v>
      </c>
      <c r="O125" s="1"/>
    </row>
    <row r="126" spans="1:15" x14ac:dyDescent="0.15">
      <c r="B126" s="30" t="s">
        <v>18</v>
      </c>
      <c r="C126" s="25" t="s">
        <v>6</v>
      </c>
      <c r="D126" s="44">
        <v>0.54</v>
      </c>
      <c r="E126" s="37"/>
      <c r="F126" s="64">
        <v>1</v>
      </c>
      <c r="G126" s="44">
        <f t="shared" si="8"/>
        <v>0</v>
      </c>
      <c r="H126" s="7"/>
      <c r="I126" s="63">
        <v>0.307</v>
      </c>
      <c r="J126" s="57">
        <v>0.93</v>
      </c>
      <c r="K126" s="63">
        <f t="shared" si="9"/>
        <v>0</v>
      </c>
      <c r="L126" s="63">
        <v>0.22700000000000001</v>
      </c>
      <c r="M126" s="57">
        <v>0.51</v>
      </c>
      <c r="N126" s="63">
        <f t="shared" si="10"/>
        <v>0</v>
      </c>
      <c r="O126" s="1"/>
    </row>
    <row r="127" spans="1:15" x14ac:dyDescent="0.15">
      <c r="B127" s="30" t="s">
        <v>13</v>
      </c>
      <c r="C127" s="25" t="s">
        <v>4</v>
      </c>
      <c r="D127" s="44">
        <v>0.54</v>
      </c>
      <c r="E127" s="37"/>
      <c r="F127" s="64">
        <v>1</v>
      </c>
      <c r="G127" s="44">
        <f t="shared" si="8"/>
        <v>0</v>
      </c>
      <c r="H127" s="7"/>
      <c r="I127" s="63">
        <v>0.495</v>
      </c>
      <c r="J127" s="57">
        <v>0.93</v>
      </c>
      <c r="K127" s="63">
        <f t="shared" si="9"/>
        <v>0</v>
      </c>
      <c r="L127" s="63">
        <v>0.54800000000000004</v>
      </c>
      <c r="M127" s="57">
        <v>0.51</v>
      </c>
      <c r="N127" s="63">
        <f t="shared" si="10"/>
        <v>0</v>
      </c>
      <c r="O127" s="1"/>
    </row>
    <row r="128" spans="1:15" x14ac:dyDescent="0.15">
      <c r="B128" s="30" t="s">
        <v>14</v>
      </c>
      <c r="C128" s="25" t="s">
        <v>4</v>
      </c>
      <c r="D128" s="44">
        <v>1.73</v>
      </c>
      <c r="E128" s="37"/>
      <c r="F128" s="64">
        <v>1</v>
      </c>
      <c r="G128" s="44">
        <f t="shared" si="8"/>
        <v>0</v>
      </c>
      <c r="H128" s="7"/>
      <c r="I128" s="63">
        <v>0.495</v>
      </c>
      <c r="J128" s="57">
        <v>0.93</v>
      </c>
      <c r="K128" s="63">
        <f t="shared" si="9"/>
        <v>0</v>
      </c>
      <c r="L128" s="63">
        <v>0.54800000000000004</v>
      </c>
      <c r="M128" s="57">
        <v>0.51</v>
      </c>
      <c r="N128" s="63">
        <f t="shared" si="10"/>
        <v>0</v>
      </c>
      <c r="O128" s="1"/>
    </row>
    <row r="129" spans="1:15" x14ac:dyDescent="0.15">
      <c r="B129" s="30" t="s">
        <v>14</v>
      </c>
      <c r="C129" s="25" t="s">
        <v>5</v>
      </c>
      <c r="D129" s="44">
        <v>0.99</v>
      </c>
      <c r="E129" s="37"/>
      <c r="F129" s="64">
        <v>1</v>
      </c>
      <c r="G129" s="44">
        <f t="shared" si="8"/>
        <v>0</v>
      </c>
      <c r="H129" s="7"/>
      <c r="I129" s="63">
        <v>0.41199999999999998</v>
      </c>
      <c r="J129" s="57">
        <v>0.93</v>
      </c>
      <c r="K129" s="63">
        <f t="shared" si="9"/>
        <v>0</v>
      </c>
      <c r="L129" s="63">
        <v>1.0229999999999999</v>
      </c>
      <c r="M129" s="57">
        <v>0.51</v>
      </c>
      <c r="N129" s="63">
        <f t="shared" si="10"/>
        <v>0</v>
      </c>
      <c r="O129" s="1"/>
    </row>
    <row r="130" spans="1:15" x14ac:dyDescent="0.15">
      <c r="B130" s="30" t="s">
        <v>15</v>
      </c>
      <c r="C130" s="25" t="s">
        <v>5</v>
      </c>
      <c r="D130" s="44">
        <v>3.22</v>
      </c>
      <c r="E130" s="37"/>
      <c r="F130" s="64">
        <v>1</v>
      </c>
      <c r="G130" s="44">
        <f t="shared" si="8"/>
        <v>0</v>
      </c>
      <c r="H130" s="7"/>
      <c r="I130" s="63">
        <v>0.41199999999999998</v>
      </c>
      <c r="J130" s="57">
        <v>0.93</v>
      </c>
      <c r="K130" s="63">
        <f t="shared" si="9"/>
        <v>0</v>
      </c>
      <c r="L130" s="63">
        <v>1.0229999999999999</v>
      </c>
      <c r="M130" s="57">
        <v>0.51</v>
      </c>
      <c r="N130" s="63">
        <f t="shared" si="10"/>
        <v>0</v>
      </c>
      <c r="O130" s="1"/>
    </row>
    <row r="131" spans="1:15" x14ac:dyDescent="0.15">
      <c r="B131" s="30" t="s">
        <v>16</v>
      </c>
      <c r="C131" s="25" t="s">
        <v>5</v>
      </c>
      <c r="D131" s="44">
        <v>3.22</v>
      </c>
      <c r="E131" s="37"/>
      <c r="F131" s="64">
        <v>1</v>
      </c>
      <c r="G131" s="44">
        <f t="shared" si="8"/>
        <v>0</v>
      </c>
      <c r="H131" s="7"/>
      <c r="I131" s="63">
        <v>0.41199999999999998</v>
      </c>
      <c r="J131" s="57">
        <v>0.93</v>
      </c>
      <c r="K131" s="63">
        <f t="shared" si="9"/>
        <v>0</v>
      </c>
      <c r="L131" s="63">
        <v>1.0229999999999999</v>
      </c>
      <c r="M131" s="57">
        <v>0.51</v>
      </c>
      <c r="N131" s="63">
        <f t="shared" si="10"/>
        <v>0</v>
      </c>
      <c r="O131" s="1"/>
    </row>
    <row r="132" spans="1:15" x14ac:dyDescent="0.15">
      <c r="B132" s="30" t="s">
        <v>16</v>
      </c>
      <c r="C132" s="25" t="s">
        <v>8</v>
      </c>
      <c r="D132" s="44">
        <v>0.66</v>
      </c>
      <c r="E132" s="37"/>
      <c r="F132" s="64">
        <v>1</v>
      </c>
      <c r="G132" s="44">
        <f t="shared" si="8"/>
        <v>0</v>
      </c>
      <c r="H132" s="7"/>
      <c r="I132" s="63">
        <v>0.50900000000000001</v>
      </c>
      <c r="J132" s="57">
        <v>0.93</v>
      </c>
      <c r="K132" s="63">
        <f t="shared" si="9"/>
        <v>0</v>
      </c>
      <c r="L132" s="63">
        <v>0.54300000000000004</v>
      </c>
      <c r="M132" s="57">
        <v>0.51</v>
      </c>
      <c r="N132" s="63">
        <f t="shared" si="10"/>
        <v>0</v>
      </c>
      <c r="O132" s="1"/>
    </row>
    <row r="133" spans="1:15" x14ac:dyDescent="0.15">
      <c r="B133" s="30" t="s">
        <v>20</v>
      </c>
      <c r="C133" s="25" t="s">
        <v>6</v>
      </c>
      <c r="D133" s="44">
        <v>0.99</v>
      </c>
      <c r="E133" s="37"/>
      <c r="F133" s="64">
        <v>1</v>
      </c>
      <c r="G133" s="44">
        <f>D133*E133*F133</f>
        <v>0</v>
      </c>
      <c r="H133" s="7"/>
      <c r="I133" s="63">
        <v>0.307</v>
      </c>
      <c r="J133" s="57">
        <v>0.93</v>
      </c>
      <c r="K133" s="63">
        <f>$H133*$I133*$J133*$D133</f>
        <v>0</v>
      </c>
      <c r="L133" s="63">
        <v>0.22700000000000001</v>
      </c>
      <c r="M133" s="57">
        <v>0.51</v>
      </c>
      <c r="N133" s="63">
        <f>$H133*$I133*$M133*$D133</f>
        <v>0</v>
      </c>
      <c r="O133" s="1"/>
    </row>
    <row r="134" spans="1:15" ht="14.25" thickBot="1" x14ac:dyDescent="0.2">
      <c r="B134" s="31" t="s">
        <v>10</v>
      </c>
      <c r="C134" s="24" t="s">
        <v>6</v>
      </c>
      <c r="D134" s="49">
        <v>0.54</v>
      </c>
      <c r="E134" s="40"/>
      <c r="F134" s="65">
        <v>1</v>
      </c>
      <c r="G134" s="49">
        <f t="shared" si="8"/>
        <v>0</v>
      </c>
      <c r="H134" s="8"/>
      <c r="I134" s="50">
        <v>0.307</v>
      </c>
      <c r="J134" s="58">
        <v>0.93</v>
      </c>
      <c r="K134" s="50">
        <f t="shared" si="9"/>
        <v>0</v>
      </c>
      <c r="L134" s="50">
        <v>0.22700000000000001</v>
      </c>
      <c r="M134" s="58">
        <v>0.51</v>
      </c>
      <c r="N134" s="50">
        <f t="shared" si="10"/>
        <v>0</v>
      </c>
      <c r="O134" s="1"/>
    </row>
    <row r="135" spans="1:15" ht="14.25" thickTop="1" x14ac:dyDescent="0.15">
      <c r="B135" s="122" t="s">
        <v>222</v>
      </c>
      <c r="C135" s="122"/>
      <c r="D135" s="41">
        <f>SUM(D118:D134)</f>
        <v>28.709999999999994</v>
      </c>
      <c r="F135" s="68" t="s">
        <v>209</v>
      </c>
      <c r="G135" s="41">
        <f>SUM(G118:G134)</f>
        <v>0</v>
      </c>
      <c r="I135" s="36"/>
      <c r="J135" s="68" t="s">
        <v>210</v>
      </c>
      <c r="K135" s="42">
        <f>SUM(K118:K134)</f>
        <v>0</v>
      </c>
      <c r="M135" s="68" t="s">
        <v>211</v>
      </c>
      <c r="N135" s="42">
        <f>SUM(N118:N134)</f>
        <v>0</v>
      </c>
      <c r="O135" s="1"/>
    </row>
    <row r="136" spans="1:15" x14ac:dyDescent="0.15">
      <c r="B136" s="1" t="s">
        <v>226</v>
      </c>
    </row>
    <row r="138" spans="1:15" x14ac:dyDescent="0.15">
      <c r="B138" s="1" t="s">
        <v>28</v>
      </c>
    </row>
    <row r="139" spans="1:15" s="4" customFormat="1" ht="57" customHeight="1" x14ac:dyDescent="0.15">
      <c r="A139" s="3"/>
      <c r="B139" s="39" t="s">
        <v>1</v>
      </c>
      <c r="C139" s="39" t="s">
        <v>2</v>
      </c>
      <c r="D139" s="38" t="s">
        <v>109</v>
      </c>
      <c r="E139" s="38" t="s">
        <v>104</v>
      </c>
      <c r="F139" s="38" t="s">
        <v>29</v>
      </c>
      <c r="G139" s="39" t="s">
        <v>17</v>
      </c>
      <c r="H139" s="38" t="s">
        <v>100</v>
      </c>
      <c r="I139" s="38" t="s">
        <v>105</v>
      </c>
      <c r="J139" s="38" t="s">
        <v>106</v>
      </c>
      <c r="K139" s="38" t="s">
        <v>107</v>
      </c>
      <c r="L139" s="38" t="s">
        <v>108</v>
      </c>
      <c r="M139" s="3"/>
    </row>
    <row r="140" spans="1:15" x14ac:dyDescent="0.15">
      <c r="B140" s="30" t="s">
        <v>19</v>
      </c>
      <c r="C140" s="25" t="s">
        <v>4</v>
      </c>
      <c r="D140" s="44">
        <v>1.89</v>
      </c>
      <c r="E140" s="37"/>
      <c r="F140" s="64">
        <v>1</v>
      </c>
      <c r="G140" s="44">
        <f>D140*E140*F140</f>
        <v>0</v>
      </c>
      <c r="H140" s="63">
        <f>E140*0.034</f>
        <v>0</v>
      </c>
      <c r="I140" s="63">
        <v>0.495</v>
      </c>
      <c r="J140" s="63">
        <f>$I140*$D140*$H140</f>
        <v>0</v>
      </c>
      <c r="K140" s="63">
        <v>0.54800000000000004</v>
      </c>
      <c r="L140" s="63">
        <f>$K140*$D140*$H140</f>
        <v>0</v>
      </c>
    </row>
    <row r="141" spans="1:15" ht="14.25" thickBot="1" x14ac:dyDescent="0.2">
      <c r="B141" s="31" t="s">
        <v>9</v>
      </c>
      <c r="C141" s="24" t="s">
        <v>6</v>
      </c>
      <c r="D141" s="49">
        <v>1.62</v>
      </c>
      <c r="E141" s="40"/>
      <c r="F141" s="65">
        <v>1</v>
      </c>
      <c r="G141" s="49">
        <f t="shared" ref="G141" si="11">D141*E141*F141</f>
        <v>0</v>
      </c>
      <c r="H141" s="50">
        <f>E141*0.034</f>
        <v>0</v>
      </c>
      <c r="I141" s="50">
        <v>0.307</v>
      </c>
      <c r="J141" s="50">
        <f>$I141*$D141*$H141</f>
        <v>0</v>
      </c>
      <c r="K141" s="50">
        <v>0.22700000000000001</v>
      </c>
      <c r="L141" s="50">
        <f>$K141*$D141*$H141</f>
        <v>0</v>
      </c>
    </row>
    <row r="142" spans="1:15" ht="14.25" thickTop="1" x14ac:dyDescent="0.15">
      <c r="B142" s="122" t="s">
        <v>225</v>
      </c>
      <c r="C142" s="122"/>
      <c r="D142" s="41">
        <f>SUM(D140:D141)</f>
        <v>3.51</v>
      </c>
      <c r="F142" s="68" t="s">
        <v>212</v>
      </c>
      <c r="G142" s="41">
        <f>SUM(G140:G141)</f>
        <v>0</v>
      </c>
      <c r="I142" s="68" t="s">
        <v>213</v>
      </c>
      <c r="J142" s="42">
        <f>SUM(J140:J141)</f>
        <v>0</v>
      </c>
      <c r="K142" s="68" t="s">
        <v>214</v>
      </c>
      <c r="L142" s="42">
        <f>SUM(L140:L141)</f>
        <v>0</v>
      </c>
    </row>
    <row r="144" spans="1:15" x14ac:dyDescent="0.15">
      <c r="A144" s="1" t="s">
        <v>142</v>
      </c>
    </row>
    <row r="145" spans="2:15" ht="17.25" customHeight="1" x14ac:dyDescent="0.15">
      <c r="B145" s="93" t="s">
        <v>25</v>
      </c>
      <c r="C145" s="93"/>
      <c r="D145" s="93"/>
      <c r="E145" s="91" t="s">
        <v>133</v>
      </c>
      <c r="F145" s="92"/>
      <c r="G145" s="91" t="s">
        <v>34</v>
      </c>
      <c r="H145" s="92"/>
      <c r="I145" s="91" t="s">
        <v>148</v>
      </c>
      <c r="J145" s="92"/>
      <c r="K145" s="91" t="s">
        <v>160</v>
      </c>
      <c r="L145" s="92"/>
    </row>
    <row r="146" spans="2:15" x14ac:dyDescent="0.15">
      <c r="B146" s="125" t="s">
        <v>31</v>
      </c>
      <c r="C146" s="131"/>
      <c r="D146" s="126"/>
      <c r="E146" s="30" t="s">
        <v>134</v>
      </c>
      <c r="F146" s="43">
        <f>D77</f>
        <v>141.16999999999999</v>
      </c>
      <c r="G146" s="30" t="s">
        <v>110</v>
      </c>
      <c r="H146" s="41">
        <f>$G$77</f>
        <v>0</v>
      </c>
      <c r="I146" s="30" t="s">
        <v>149</v>
      </c>
      <c r="J146" s="42">
        <f>$J$77</f>
        <v>0</v>
      </c>
      <c r="K146" s="30" t="s">
        <v>150</v>
      </c>
      <c r="L146" s="42">
        <f>$L$77</f>
        <v>0</v>
      </c>
    </row>
    <row r="147" spans="2:15" s="1" customFormat="1" x14ac:dyDescent="0.15">
      <c r="B147" s="125" t="s">
        <v>128</v>
      </c>
      <c r="C147" s="131"/>
      <c r="D147" s="126"/>
      <c r="E147" s="28" t="s">
        <v>137</v>
      </c>
      <c r="F147" s="45">
        <f>$D$85</f>
        <v>67.900000000000006</v>
      </c>
      <c r="G147" s="29" t="s">
        <v>114</v>
      </c>
      <c r="H147" s="41">
        <f>$G$85</f>
        <v>0</v>
      </c>
      <c r="I147" s="47"/>
      <c r="J147" s="48"/>
      <c r="K147" s="47"/>
      <c r="L147" s="48"/>
      <c r="N147"/>
      <c r="O147"/>
    </row>
    <row r="148" spans="2:15" s="1" customFormat="1" x14ac:dyDescent="0.15">
      <c r="B148" s="125" t="s">
        <v>129</v>
      </c>
      <c r="C148" s="131"/>
      <c r="D148" s="126"/>
      <c r="E148" s="28" t="s">
        <v>138</v>
      </c>
      <c r="F148" s="45">
        <f>$D$91</f>
        <v>67.900000000000006</v>
      </c>
      <c r="G148" s="29" t="s">
        <v>118</v>
      </c>
      <c r="H148" s="41">
        <f>$G$91</f>
        <v>0</v>
      </c>
      <c r="I148" s="47"/>
      <c r="J148" s="48"/>
      <c r="K148" s="47"/>
      <c r="L148" s="48"/>
      <c r="N148"/>
      <c r="O148"/>
    </row>
    <row r="149" spans="2:15" s="1" customFormat="1" x14ac:dyDescent="0.15">
      <c r="B149" s="125" t="s">
        <v>130</v>
      </c>
      <c r="C149" s="131"/>
      <c r="D149" s="126"/>
      <c r="E149" s="30" t="s">
        <v>139</v>
      </c>
      <c r="F149" s="46">
        <f>$D$98</f>
        <v>67.900000000000006</v>
      </c>
      <c r="G149" s="30" t="s">
        <v>119</v>
      </c>
      <c r="H149" s="41">
        <f>$G$98</f>
        <v>0</v>
      </c>
      <c r="I149" s="30" t="s">
        <v>151</v>
      </c>
      <c r="J149" s="42">
        <f>$J$98</f>
        <v>0</v>
      </c>
      <c r="K149" s="30" t="s">
        <v>152</v>
      </c>
      <c r="L149" s="42">
        <f>$L$98</f>
        <v>0</v>
      </c>
      <c r="N149"/>
      <c r="O149"/>
    </row>
    <row r="150" spans="2:15" s="1" customFormat="1" x14ac:dyDescent="0.15">
      <c r="B150" s="125" t="s">
        <v>141</v>
      </c>
      <c r="C150" s="131"/>
      <c r="D150" s="126"/>
      <c r="E150" s="30" t="s">
        <v>140</v>
      </c>
      <c r="F150" s="46">
        <f>$D$112</f>
        <v>84.199999999999989</v>
      </c>
      <c r="G150" s="30" t="s">
        <v>120</v>
      </c>
      <c r="H150" s="41">
        <f>$G$112</f>
        <v>0</v>
      </c>
      <c r="I150" s="30" t="s">
        <v>153</v>
      </c>
      <c r="J150" s="42">
        <f>$J$112</f>
        <v>0</v>
      </c>
      <c r="K150" s="30" t="s">
        <v>154</v>
      </c>
      <c r="L150" s="42">
        <f>$L$112</f>
        <v>0</v>
      </c>
      <c r="N150"/>
      <c r="O150"/>
    </row>
    <row r="151" spans="2:15" s="1" customFormat="1" x14ac:dyDescent="0.15">
      <c r="B151" s="125" t="s">
        <v>32</v>
      </c>
      <c r="C151" s="131"/>
      <c r="D151" s="126"/>
      <c r="E151" s="30" t="s">
        <v>144</v>
      </c>
      <c r="F151" s="41">
        <f>$D$135</f>
        <v>28.709999999999994</v>
      </c>
      <c r="G151" s="30" t="s">
        <v>126</v>
      </c>
      <c r="H151" s="41">
        <f>$G$135</f>
        <v>0</v>
      </c>
      <c r="I151" s="30" t="s">
        <v>155</v>
      </c>
      <c r="J151" s="42">
        <f>$K$135</f>
        <v>0</v>
      </c>
      <c r="K151" s="30" t="s">
        <v>156</v>
      </c>
      <c r="L151" s="42">
        <f>$N$135</f>
        <v>0</v>
      </c>
      <c r="N151"/>
      <c r="O151"/>
    </row>
    <row r="152" spans="2:15" s="1" customFormat="1" ht="14.25" thickBot="1" x14ac:dyDescent="0.2">
      <c r="B152" s="129" t="s">
        <v>132</v>
      </c>
      <c r="C152" s="132"/>
      <c r="D152" s="130"/>
      <c r="E152" s="31" t="s">
        <v>145</v>
      </c>
      <c r="F152" s="49">
        <f>$D$142</f>
        <v>3.51</v>
      </c>
      <c r="G152" s="31" t="s">
        <v>127</v>
      </c>
      <c r="H152" s="49">
        <f>$G$142</f>
        <v>0</v>
      </c>
      <c r="I152" s="31" t="s">
        <v>157</v>
      </c>
      <c r="J152" s="50">
        <f>$J$142</f>
        <v>0</v>
      </c>
      <c r="K152" s="31" t="s">
        <v>158</v>
      </c>
      <c r="L152" s="50">
        <f>$L$142</f>
        <v>0</v>
      </c>
      <c r="N152"/>
      <c r="O152"/>
    </row>
    <row r="153" spans="2:15" s="1" customFormat="1" ht="14.25" thickTop="1" x14ac:dyDescent="0.15">
      <c r="E153" s="26" t="s">
        <v>143</v>
      </c>
      <c r="F153" s="41">
        <f>SUM(F146:F152)</f>
        <v>461.28999999999996</v>
      </c>
      <c r="G153" s="26" t="s">
        <v>337</v>
      </c>
      <c r="H153" s="41">
        <f>SUM(H146:H152)</f>
        <v>0</v>
      </c>
      <c r="I153" s="26" t="s">
        <v>338</v>
      </c>
      <c r="J153" s="42">
        <f>SUM(J146:J152)</f>
        <v>0</v>
      </c>
      <c r="K153" s="26" t="s">
        <v>339</v>
      </c>
      <c r="L153" s="67">
        <f>SUM(L146:L152)</f>
        <v>0</v>
      </c>
      <c r="N153"/>
      <c r="O153"/>
    </row>
    <row r="154" spans="2:15" s="1" customFormat="1" x14ac:dyDescent="0.15">
      <c r="E154" s="27"/>
      <c r="F154" s="36"/>
      <c r="G154" s="30" t="s">
        <v>340</v>
      </c>
      <c r="H154" s="42">
        <f>H153/$F$153</f>
        <v>0</v>
      </c>
      <c r="I154" s="30" t="s">
        <v>224</v>
      </c>
      <c r="J154" s="44">
        <f>J153/$F$153*100</f>
        <v>0</v>
      </c>
      <c r="K154" s="27"/>
      <c r="L154" s="36"/>
      <c r="N154"/>
      <c r="O154"/>
    </row>
    <row r="155" spans="2:15" s="1" customFormat="1" x14ac:dyDescent="0.15">
      <c r="E155" s="1" t="s">
        <v>146</v>
      </c>
      <c r="N155"/>
      <c r="O155"/>
    </row>
    <row r="156" spans="2:15" s="1" customFormat="1" x14ac:dyDescent="0.15">
      <c r="E156" s="1" t="s">
        <v>147</v>
      </c>
      <c r="N156"/>
      <c r="O156"/>
    </row>
    <row r="157" spans="2:15" s="1" customFormat="1" x14ac:dyDescent="0.15">
      <c r="E157" s="1" t="s">
        <v>254</v>
      </c>
      <c r="N157"/>
      <c r="O157"/>
    </row>
  </sheetData>
  <mergeCells count="30">
    <mergeCell ref="B149:D149"/>
    <mergeCell ref="B150:D150"/>
    <mergeCell ref="B151:D151"/>
    <mergeCell ref="B152:D152"/>
    <mergeCell ref="I3:N3"/>
    <mergeCell ref="I4:N4"/>
    <mergeCell ref="G145:H145"/>
    <mergeCell ref="I145:J145"/>
    <mergeCell ref="K145:L145"/>
    <mergeCell ref="B146:D146"/>
    <mergeCell ref="B147:D147"/>
    <mergeCell ref="B148:D148"/>
    <mergeCell ref="B98:C98"/>
    <mergeCell ref="B112:C112"/>
    <mergeCell ref="B135:C135"/>
    <mergeCell ref="B142:C142"/>
    <mergeCell ref="B145:D145"/>
    <mergeCell ref="E145:F145"/>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57"/>
  <sheetViews>
    <sheetView workbookViewId="0">
      <selection activeCell="N20" sqref="N20"/>
    </sheetView>
  </sheetViews>
  <sheetFormatPr defaultRowHeight="13.5" x14ac:dyDescent="0.15"/>
  <cols>
    <col min="1" max="1" width="1.125" style="1" customWidth="1"/>
    <col min="2" max="2" width="13.125" style="1" customWidth="1"/>
    <col min="3" max="3" width="4.375" style="1" customWidth="1"/>
    <col min="4" max="13" width="7.5" style="1" customWidth="1"/>
    <col min="14" max="14" width="7.5" customWidth="1"/>
  </cols>
  <sheetData>
    <row r="1" spans="1:14" s="10" customFormat="1" ht="18.75" x14ac:dyDescent="0.15">
      <c r="A1" s="9"/>
      <c r="B1" s="9"/>
      <c r="C1" s="9"/>
      <c r="D1" s="9"/>
      <c r="E1" s="9"/>
      <c r="F1" s="9"/>
      <c r="G1" s="9"/>
      <c r="H1" s="9"/>
      <c r="I1" s="9"/>
      <c r="J1" s="9"/>
      <c r="K1" s="9"/>
      <c r="L1" s="9"/>
      <c r="M1" s="9"/>
    </row>
    <row r="2" spans="1:14" s="10" customFormat="1" ht="18.75" x14ac:dyDescent="0.15">
      <c r="A2" s="9"/>
      <c r="B2" s="9" t="s">
        <v>344</v>
      </c>
      <c r="C2" s="9"/>
      <c r="D2" s="9"/>
      <c r="E2" s="9"/>
      <c r="H2" s="9"/>
      <c r="I2" s="9"/>
      <c r="J2" s="9"/>
      <c r="K2" s="9"/>
      <c r="L2" s="9"/>
      <c r="M2" s="78" t="s">
        <v>343</v>
      </c>
    </row>
    <row r="3" spans="1:14" s="10" customFormat="1" ht="16.5" customHeight="1" x14ac:dyDescent="0.15">
      <c r="A3" s="9"/>
      <c r="B3" s="9"/>
      <c r="C3" s="9"/>
      <c r="D3" s="9"/>
      <c r="E3" s="9"/>
      <c r="I3" s="114" t="s">
        <v>249</v>
      </c>
      <c r="J3" s="114"/>
      <c r="K3" s="114"/>
      <c r="L3" s="114"/>
      <c r="M3" s="114"/>
      <c r="N3" s="114"/>
    </row>
    <row r="4" spans="1:14" ht="16.5" customHeight="1" x14ac:dyDescent="0.15">
      <c r="I4" s="114" t="s">
        <v>250</v>
      </c>
      <c r="J4" s="114"/>
      <c r="K4" s="114"/>
      <c r="L4" s="114"/>
      <c r="M4" s="114"/>
      <c r="N4" s="114"/>
    </row>
    <row r="5" spans="1:14" x14ac:dyDescent="0.15">
      <c r="A5" s="78"/>
      <c r="B5" s="78" t="s">
        <v>347</v>
      </c>
      <c r="C5" s="78"/>
      <c r="D5" s="78"/>
      <c r="E5" s="78"/>
      <c r="F5" s="78"/>
      <c r="G5" s="78"/>
      <c r="H5" s="78"/>
      <c r="I5" s="78"/>
      <c r="J5" s="78"/>
      <c r="K5" s="78"/>
      <c r="L5" s="78"/>
      <c r="M5" s="78"/>
    </row>
    <row r="6" spans="1:14" x14ac:dyDescent="0.15">
      <c r="B6" s="1" t="s">
        <v>102</v>
      </c>
    </row>
    <row r="7" spans="1:14" x14ac:dyDescent="0.15">
      <c r="B7" s="1" t="s">
        <v>161</v>
      </c>
    </row>
    <row r="8" spans="1:14" x14ac:dyDescent="0.15">
      <c r="B8" s="1" t="s">
        <v>33</v>
      </c>
    </row>
    <row r="9" spans="1:14" x14ac:dyDescent="0.15">
      <c r="B9" s="1" t="s">
        <v>252</v>
      </c>
      <c r="J9"/>
      <c r="K9"/>
      <c r="L9"/>
      <c r="M9"/>
    </row>
    <row r="10" spans="1:14" x14ac:dyDescent="0.15">
      <c r="B10" s="1" t="s">
        <v>103</v>
      </c>
    </row>
    <row r="11" spans="1:14" x14ac:dyDescent="0.15">
      <c r="B11" s="1" t="s">
        <v>52</v>
      </c>
    </row>
    <row r="12" spans="1:14" x14ac:dyDescent="0.15">
      <c r="B12" s="1" t="s">
        <v>53</v>
      </c>
    </row>
    <row r="13" spans="1:14" x14ac:dyDescent="0.15">
      <c r="B13" s="62" t="s">
        <v>341</v>
      </c>
    </row>
    <row r="14" spans="1:14" x14ac:dyDescent="0.15">
      <c r="A14" s="62"/>
      <c r="B14" s="62" t="s">
        <v>342</v>
      </c>
      <c r="C14" s="62"/>
      <c r="D14" s="62"/>
      <c r="E14" s="62"/>
      <c r="F14" s="62"/>
      <c r="G14" s="62"/>
      <c r="H14" s="62"/>
      <c r="I14" s="62"/>
      <c r="J14" s="62"/>
      <c r="K14" s="62"/>
      <c r="L14" s="62"/>
      <c r="M14" s="62"/>
    </row>
    <row r="54" spans="1:11" x14ac:dyDescent="0.15">
      <c r="E54" s="1" t="s">
        <v>30</v>
      </c>
    </row>
    <row r="63" spans="1:11" x14ac:dyDescent="0.15">
      <c r="B63" s="1" t="s">
        <v>0</v>
      </c>
    </row>
    <row r="64" spans="1:11" s="4" customFormat="1" ht="57" customHeight="1" x14ac:dyDescent="0.15">
      <c r="A64" s="3"/>
      <c r="B64" s="39" t="s">
        <v>25</v>
      </c>
      <c r="C64" s="39" t="s">
        <v>2</v>
      </c>
      <c r="D64" s="38" t="s">
        <v>109</v>
      </c>
      <c r="E64" s="38" t="s">
        <v>104</v>
      </c>
      <c r="F64" s="38" t="s">
        <v>29</v>
      </c>
      <c r="G64" s="39" t="s">
        <v>17</v>
      </c>
      <c r="H64" s="38" t="s">
        <v>100</v>
      </c>
      <c r="I64" s="38" t="s">
        <v>105</v>
      </c>
      <c r="J64" s="38" t="s">
        <v>106</v>
      </c>
      <c r="K64" s="3"/>
    </row>
    <row r="65" spans="2:13" x14ac:dyDescent="0.15">
      <c r="B65" s="30" t="s">
        <v>90</v>
      </c>
      <c r="C65" s="25" t="s">
        <v>5</v>
      </c>
      <c r="D65" s="44">
        <v>13.6</v>
      </c>
      <c r="E65" s="37"/>
      <c r="F65" s="64">
        <v>1</v>
      </c>
      <c r="G65" s="44">
        <f t="shared" ref="G65:G76" si="0">D65*E65*F65</f>
        <v>0</v>
      </c>
      <c r="H65" s="63">
        <f t="shared" ref="H65:H76" si="1">E65*0.034</f>
        <v>0</v>
      </c>
      <c r="I65" s="63">
        <v>0.48</v>
      </c>
      <c r="J65" s="63">
        <f t="shared" ref="J65:J76" si="2">$I65*$D65*$H65</f>
        <v>0</v>
      </c>
      <c r="L65"/>
      <c r="M65"/>
    </row>
    <row r="66" spans="2:13" x14ac:dyDescent="0.15">
      <c r="B66" s="30" t="s">
        <v>90</v>
      </c>
      <c r="C66" s="25" t="s">
        <v>4</v>
      </c>
      <c r="D66" s="44">
        <v>15.71</v>
      </c>
      <c r="E66" s="37"/>
      <c r="F66" s="64">
        <v>1</v>
      </c>
      <c r="G66" s="44">
        <f t="shared" si="0"/>
        <v>0</v>
      </c>
      <c r="H66" s="63">
        <f t="shared" si="1"/>
        <v>0</v>
      </c>
      <c r="I66" s="63">
        <v>0.505</v>
      </c>
      <c r="J66" s="63">
        <f t="shared" si="2"/>
        <v>0</v>
      </c>
      <c r="L66"/>
      <c r="M66"/>
    </row>
    <row r="67" spans="2:13" x14ac:dyDescent="0.15">
      <c r="B67" s="30" t="s">
        <v>90</v>
      </c>
      <c r="C67" s="25" t="s">
        <v>6</v>
      </c>
      <c r="D67" s="44">
        <v>21.56</v>
      </c>
      <c r="E67" s="37"/>
      <c r="F67" s="64">
        <v>1</v>
      </c>
      <c r="G67" s="44">
        <f t="shared" si="0"/>
        <v>0</v>
      </c>
      <c r="H67" s="63">
        <f t="shared" si="1"/>
        <v>0</v>
      </c>
      <c r="I67" s="63">
        <v>0.32500000000000001</v>
      </c>
      <c r="J67" s="63">
        <f t="shared" si="2"/>
        <v>0</v>
      </c>
      <c r="L67"/>
      <c r="M67"/>
    </row>
    <row r="68" spans="2:13" x14ac:dyDescent="0.15">
      <c r="B68" s="30" t="s">
        <v>90</v>
      </c>
      <c r="C68" s="25" t="s">
        <v>8</v>
      </c>
      <c r="D68" s="44">
        <v>14.07</v>
      </c>
      <c r="E68" s="37"/>
      <c r="F68" s="64">
        <v>1</v>
      </c>
      <c r="G68" s="44">
        <f t="shared" si="0"/>
        <v>0</v>
      </c>
      <c r="H68" s="63">
        <f t="shared" si="1"/>
        <v>0</v>
      </c>
      <c r="I68" s="63">
        <v>0.51500000000000001</v>
      </c>
      <c r="J68" s="63">
        <f t="shared" si="2"/>
        <v>0</v>
      </c>
      <c r="L68"/>
      <c r="M68"/>
    </row>
    <row r="69" spans="2:13" x14ac:dyDescent="0.15">
      <c r="B69" s="30" t="s">
        <v>91</v>
      </c>
      <c r="C69" s="25" t="s">
        <v>5</v>
      </c>
      <c r="D69" s="44">
        <v>4.78</v>
      </c>
      <c r="E69" s="37"/>
      <c r="F69" s="64">
        <v>1</v>
      </c>
      <c r="G69" s="44">
        <f t="shared" si="0"/>
        <v>0</v>
      </c>
      <c r="H69" s="63">
        <f t="shared" si="1"/>
        <v>0</v>
      </c>
      <c r="I69" s="63">
        <v>0.48</v>
      </c>
      <c r="J69" s="63">
        <f t="shared" si="2"/>
        <v>0</v>
      </c>
      <c r="L69"/>
      <c r="M69"/>
    </row>
    <row r="70" spans="2:13" x14ac:dyDescent="0.15">
      <c r="B70" s="30" t="s">
        <v>91</v>
      </c>
      <c r="C70" s="25" t="s">
        <v>4</v>
      </c>
      <c r="D70" s="44">
        <v>2.73</v>
      </c>
      <c r="E70" s="37"/>
      <c r="F70" s="64">
        <v>1</v>
      </c>
      <c r="G70" s="44">
        <f t="shared" si="0"/>
        <v>0</v>
      </c>
      <c r="H70" s="63">
        <f t="shared" si="1"/>
        <v>0</v>
      </c>
      <c r="I70" s="63">
        <v>0.505</v>
      </c>
      <c r="J70" s="63">
        <f t="shared" si="2"/>
        <v>0</v>
      </c>
      <c r="L70"/>
      <c r="M70"/>
    </row>
    <row r="71" spans="2:13" x14ac:dyDescent="0.15">
      <c r="B71" s="30" t="s">
        <v>91</v>
      </c>
      <c r="C71" s="25" t="s">
        <v>6</v>
      </c>
      <c r="D71" s="44">
        <v>3.1900000000000004</v>
      </c>
      <c r="E71" s="37"/>
      <c r="F71" s="64">
        <v>1</v>
      </c>
      <c r="G71" s="44">
        <f t="shared" si="0"/>
        <v>0</v>
      </c>
      <c r="H71" s="63">
        <f t="shared" si="1"/>
        <v>0</v>
      </c>
      <c r="I71" s="63">
        <v>0.32500000000000001</v>
      </c>
      <c r="J71" s="63">
        <f t="shared" si="2"/>
        <v>0</v>
      </c>
      <c r="L71"/>
      <c r="M71"/>
    </row>
    <row r="72" spans="2:13" x14ac:dyDescent="0.15">
      <c r="B72" s="30" t="s">
        <v>91</v>
      </c>
      <c r="C72" s="25" t="s">
        <v>8</v>
      </c>
      <c r="D72" s="44">
        <v>2.73</v>
      </c>
      <c r="E72" s="37"/>
      <c r="F72" s="64">
        <v>1</v>
      </c>
      <c r="G72" s="44">
        <f t="shared" si="0"/>
        <v>0</v>
      </c>
      <c r="H72" s="63">
        <f t="shared" si="1"/>
        <v>0</v>
      </c>
      <c r="I72" s="63">
        <v>0.51500000000000001</v>
      </c>
      <c r="J72" s="63">
        <f t="shared" si="2"/>
        <v>0</v>
      </c>
      <c r="L72"/>
      <c r="M72"/>
    </row>
    <row r="73" spans="2:13" x14ac:dyDescent="0.15">
      <c r="B73" s="30" t="s">
        <v>223</v>
      </c>
      <c r="C73" s="25" t="s">
        <v>5</v>
      </c>
      <c r="D73" s="44">
        <v>14.759999999999998</v>
      </c>
      <c r="E73" s="37"/>
      <c r="F73" s="64">
        <v>1</v>
      </c>
      <c r="G73" s="44">
        <f t="shared" si="0"/>
        <v>0</v>
      </c>
      <c r="H73" s="63">
        <f t="shared" si="1"/>
        <v>0</v>
      </c>
      <c r="I73" s="63">
        <v>0.48</v>
      </c>
      <c r="J73" s="63">
        <f t="shared" si="2"/>
        <v>0</v>
      </c>
      <c r="L73"/>
      <c r="M73"/>
    </row>
    <row r="74" spans="2:13" x14ac:dyDescent="0.15">
      <c r="B74" s="30" t="s">
        <v>223</v>
      </c>
      <c r="C74" s="25" t="s">
        <v>4</v>
      </c>
      <c r="D74" s="44">
        <v>11.58</v>
      </c>
      <c r="E74" s="37"/>
      <c r="F74" s="64">
        <v>1</v>
      </c>
      <c r="G74" s="44">
        <f t="shared" si="0"/>
        <v>0</v>
      </c>
      <c r="H74" s="63">
        <f t="shared" si="1"/>
        <v>0</v>
      </c>
      <c r="I74" s="63">
        <v>0.505</v>
      </c>
      <c r="J74" s="63">
        <f t="shared" si="2"/>
        <v>0</v>
      </c>
      <c r="L74"/>
      <c r="M74"/>
    </row>
    <row r="75" spans="2:13" x14ac:dyDescent="0.15">
      <c r="B75" s="30" t="s">
        <v>223</v>
      </c>
      <c r="C75" s="25" t="s">
        <v>6</v>
      </c>
      <c r="D75" s="44">
        <v>24.02</v>
      </c>
      <c r="E75" s="37"/>
      <c r="F75" s="64">
        <v>1</v>
      </c>
      <c r="G75" s="44">
        <f t="shared" si="0"/>
        <v>0</v>
      </c>
      <c r="H75" s="63">
        <f t="shared" si="1"/>
        <v>0</v>
      </c>
      <c r="I75" s="63">
        <v>0.32500000000000001</v>
      </c>
      <c r="J75" s="63">
        <f t="shared" si="2"/>
        <v>0</v>
      </c>
      <c r="L75"/>
      <c r="M75"/>
    </row>
    <row r="76" spans="2:13" ht="14.25" thickBot="1" x14ac:dyDescent="0.2">
      <c r="B76" s="31" t="s">
        <v>223</v>
      </c>
      <c r="C76" s="24" t="s">
        <v>8</v>
      </c>
      <c r="D76" s="49">
        <v>12.44</v>
      </c>
      <c r="E76" s="40"/>
      <c r="F76" s="65">
        <v>1</v>
      </c>
      <c r="G76" s="49">
        <f t="shared" si="0"/>
        <v>0</v>
      </c>
      <c r="H76" s="50">
        <f t="shared" si="1"/>
        <v>0</v>
      </c>
      <c r="I76" s="50">
        <v>0.51500000000000001</v>
      </c>
      <c r="J76" s="50">
        <f t="shared" si="2"/>
        <v>0</v>
      </c>
      <c r="L76"/>
      <c r="M76"/>
    </row>
    <row r="77" spans="2:13" ht="14.25" thickTop="1" x14ac:dyDescent="0.15">
      <c r="B77" s="122" t="s">
        <v>217</v>
      </c>
      <c r="C77" s="122"/>
      <c r="D77" s="41">
        <f>SUM(D65:D76)</f>
        <v>141.16999999999999</v>
      </c>
      <c r="F77" s="68" t="s">
        <v>198</v>
      </c>
      <c r="G77" s="41">
        <f>SUM(G65:G76)</f>
        <v>0</v>
      </c>
      <c r="H77" s="36"/>
      <c r="I77" s="68" t="s">
        <v>199</v>
      </c>
      <c r="J77" s="42">
        <f>SUM(J65:J76)</f>
        <v>0</v>
      </c>
      <c r="L77" s="33"/>
      <c r="M77"/>
    </row>
    <row r="79" spans="2:13" x14ac:dyDescent="0.15">
      <c r="B79" s="1" t="s">
        <v>86</v>
      </c>
    </row>
    <row r="80" spans="2:13" x14ac:dyDescent="0.15">
      <c r="B80" s="1" t="s">
        <v>24</v>
      </c>
    </row>
    <row r="81" spans="1:14" s="4" customFormat="1" ht="43.5" customHeight="1" x14ac:dyDescent="0.15">
      <c r="A81" s="3"/>
      <c r="B81" s="123" t="s">
        <v>25</v>
      </c>
      <c r="C81" s="124"/>
      <c r="D81" s="38" t="s">
        <v>123</v>
      </c>
      <c r="E81" s="38" t="s">
        <v>125</v>
      </c>
      <c r="F81" s="38" t="s">
        <v>29</v>
      </c>
      <c r="G81" s="38" t="s">
        <v>124</v>
      </c>
      <c r="H81" s="3"/>
      <c r="I81" s="3"/>
      <c r="J81" s="3"/>
      <c r="K81" s="3"/>
      <c r="L81" s="3"/>
      <c r="M81" s="3"/>
      <c r="N81" s="3"/>
    </row>
    <row r="82" spans="1:14" x14ac:dyDescent="0.15">
      <c r="B82" s="125" t="s">
        <v>113</v>
      </c>
      <c r="C82" s="126"/>
      <c r="D82" s="44">
        <v>65.42</v>
      </c>
      <c r="E82" s="37"/>
      <c r="F82" s="64">
        <v>0.7</v>
      </c>
      <c r="G82" s="44">
        <f>D82*E82*F82</f>
        <v>0</v>
      </c>
      <c r="N82" s="1"/>
    </row>
    <row r="83" spans="1:14" x14ac:dyDescent="0.15">
      <c r="B83" s="115" t="s">
        <v>111</v>
      </c>
      <c r="C83" s="116"/>
      <c r="D83" s="44">
        <v>3.1850000000000001</v>
      </c>
      <c r="E83" s="37"/>
      <c r="F83" s="64">
        <v>1</v>
      </c>
      <c r="G83" s="44">
        <f>D83*E83*F83</f>
        <v>0</v>
      </c>
      <c r="N83" s="1"/>
    </row>
    <row r="84" spans="1:14" ht="14.25" thickBot="1" x14ac:dyDescent="0.2">
      <c r="B84" s="127" t="s">
        <v>112</v>
      </c>
      <c r="C84" s="128"/>
      <c r="D84" s="49">
        <v>3.1850000000000001</v>
      </c>
      <c r="E84" s="40"/>
      <c r="F84" s="65">
        <v>0.7</v>
      </c>
      <c r="G84" s="49">
        <f>D84*E84*F84</f>
        <v>0</v>
      </c>
      <c r="N84" s="1"/>
    </row>
    <row r="85" spans="1:14" ht="14.25" thickTop="1" x14ac:dyDescent="0.15">
      <c r="B85" s="122" t="s">
        <v>218</v>
      </c>
      <c r="C85" s="122"/>
      <c r="D85" s="41">
        <f>D82+2.48</f>
        <v>67.900000000000006</v>
      </c>
      <c r="F85" s="68" t="s">
        <v>201</v>
      </c>
      <c r="G85" s="41">
        <f>G82+SUM(G83:G84)</f>
        <v>0</v>
      </c>
      <c r="I85" s="1" t="s">
        <v>135</v>
      </c>
      <c r="N85" s="1"/>
    </row>
    <row r="86" spans="1:14" x14ac:dyDescent="0.15">
      <c r="E86" s="2"/>
    </row>
    <row r="87" spans="1:14" x14ac:dyDescent="0.15">
      <c r="B87" s="1" t="s">
        <v>87</v>
      </c>
    </row>
    <row r="88" spans="1:14" x14ac:dyDescent="0.15">
      <c r="B88" s="1" t="s">
        <v>27</v>
      </c>
    </row>
    <row r="89" spans="1:14" s="4" customFormat="1" ht="43.5" customHeight="1" x14ac:dyDescent="0.15">
      <c r="A89" s="3"/>
      <c r="B89" s="123" t="s">
        <v>25</v>
      </c>
      <c r="C89" s="124"/>
      <c r="D89" s="38" t="s">
        <v>115</v>
      </c>
      <c r="E89" s="38" t="s">
        <v>101</v>
      </c>
      <c r="F89" s="38" t="s">
        <v>29</v>
      </c>
      <c r="G89" s="39" t="s">
        <v>116</v>
      </c>
      <c r="H89" s="3"/>
      <c r="I89" s="3"/>
      <c r="J89" s="3"/>
      <c r="K89" s="3"/>
      <c r="L89" s="3"/>
      <c r="M89" s="3"/>
      <c r="N89" s="3"/>
    </row>
    <row r="90" spans="1:14" ht="14.25" thickBot="1" x14ac:dyDescent="0.2">
      <c r="B90" s="127" t="s">
        <v>117</v>
      </c>
      <c r="C90" s="128"/>
      <c r="D90" s="49">
        <v>35.49</v>
      </c>
      <c r="E90" s="40"/>
      <c r="F90" s="65">
        <v>1</v>
      </c>
      <c r="G90" s="49">
        <f>D90*E90*F90</f>
        <v>0</v>
      </c>
      <c r="N90" s="1"/>
    </row>
    <row r="91" spans="1:14" ht="14.25" thickTop="1" x14ac:dyDescent="0.15">
      <c r="B91" s="122" t="s">
        <v>219</v>
      </c>
      <c r="C91" s="122"/>
      <c r="D91" s="41">
        <f>67.9</f>
        <v>67.900000000000006</v>
      </c>
      <c r="F91" s="68" t="s">
        <v>202</v>
      </c>
      <c r="G91" s="41">
        <f>G90</f>
        <v>0</v>
      </c>
      <c r="I91" s="1" t="s">
        <v>136</v>
      </c>
    </row>
    <row r="93" spans="1:14" x14ac:dyDescent="0.15">
      <c r="B93" s="1" t="s">
        <v>21</v>
      </c>
    </row>
    <row r="94" spans="1:14" x14ac:dyDescent="0.15">
      <c r="B94" s="1" t="s">
        <v>23</v>
      </c>
    </row>
    <row r="95" spans="1:14" s="4" customFormat="1" ht="53.25" customHeight="1" x14ac:dyDescent="0.15">
      <c r="A95" s="3"/>
      <c r="B95" s="123" t="s">
        <v>25</v>
      </c>
      <c r="C95" s="124"/>
      <c r="D95" s="38" t="s">
        <v>109</v>
      </c>
      <c r="E95" s="38" t="s">
        <v>104</v>
      </c>
      <c r="F95" s="38" t="s">
        <v>29</v>
      </c>
      <c r="G95" s="39" t="s">
        <v>17</v>
      </c>
      <c r="H95" s="38" t="s">
        <v>92</v>
      </c>
      <c r="I95" s="38" t="s">
        <v>105</v>
      </c>
      <c r="J95" s="38" t="s">
        <v>106</v>
      </c>
      <c r="K95" s="3"/>
      <c r="M95" s="3"/>
    </row>
    <row r="96" spans="1:14" x14ac:dyDescent="0.15">
      <c r="B96" s="125" t="s">
        <v>88</v>
      </c>
      <c r="C96" s="126"/>
      <c r="D96" s="44">
        <f>12.42+3.31</f>
        <v>15.73</v>
      </c>
      <c r="E96" s="37"/>
      <c r="F96" s="64">
        <v>1</v>
      </c>
      <c r="G96" s="44">
        <f>D96*E96*F96</f>
        <v>0</v>
      </c>
      <c r="H96" s="63">
        <f>E96*0.034</f>
        <v>0</v>
      </c>
      <c r="I96" s="63">
        <v>1</v>
      </c>
      <c r="J96" s="63">
        <f>$I96*$D96*$H96</f>
        <v>0</v>
      </c>
      <c r="L96"/>
    </row>
    <row r="97" spans="1:13" ht="14.25" thickBot="1" x14ac:dyDescent="0.2">
      <c r="B97" s="129" t="s">
        <v>89</v>
      </c>
      <c r="C97" s="130"/>
      <c r="D97" s="49">
        <v>52.17</v>
      </c>
      <c r="E97" s="40"/>
      <c r="F97" s="65">
        <v>1</v>
      </c>
      <c r="G97" s="49">
        <f>D97*E97*F97</f>
        <v>0</v>
      </c>
      <c r="H97" s="50">
        <f>E97*0.034</f>
        <v>0</v>
      </c>
      <c r="I97" s="50">
        <v>1</v>
      </c>
      <c r="J97" s="50">
        <f>$I97*$D97*$H97</f>
        <v>0</v>
      </c>
      <c r="L97"/>
    </row>
    <row r="98" spans="1:13" ht="14.25" thickTop="1" x14ac:dyDescent="0.15">
      <c r="B98" s="122" t="s">
        <v>220</v>
      </c>
      <c r="C98" s="122"/>
      <c r="D98" s="41">
        <f>SUM(D96:D97)</f>
        <v>67.900000000000006</v>
      </c>
      <c r="E98" s="33"/>
      <c r="F98" s="68" t="s">
        <v>203</v>
      </c>
      <c r="G98" s="41">
        <f>SUM(G96:G97)</f>
        <v>0</v>
      </c>
      <c r="H98" s="36"/>
      <c r="I98" s="68" t="s">
        <v>204</v>
      </c>
      <c r="J98" s="42">
        <f>SUM(J96:J97)</f>
        <v>0</v>
      </c>
    </row>
    <row r="99" spans="1:13" x14ac:dyDescent="0.15">
      <c r="L99"/>
      <c r="M99"/>
    </row>
    <row r="100" spans="1:13" x14ac:dyDescent="0.15">
      <c r="B100" s="1" t="s">
        <v>131</v>
      </c>
      <c r="L100"/>
      <c r="M100"/>
    </row>
    <row r="101" spans="1:13" x14ac:dyDescent="0.15">
      <c r="B101" s="1" t="s">
        <v>22</v>
      </c>
      <c r="L101"/>
      <c r="M101"/>
    </row>
    <row r="102" spans="1:13" s="4" customFormat="1" ht="57" customHeight="1" x14ac:dyDescent="0.15">
      <c r="A102" s="3"/>
      <c r="B102" s="39" t="s">
        <v>25</v>
      </c>
      <c r="C102" s="39" t="s">
        <v>2</v>
      </c>
      <c r="D102" s="38" t="s">
        <v>109</v>
      </c>
      <c r="E102" s="38" t="s">
        <v>104</v>
      </c>
      <c r="F102" s="38" t="s">
        <v>29</v>
      </c>
      <c r="G102" s="39" t="s">
        <v>17</v>
      </c>
      <c r="H102" s="38" t="s">
        <v>100</v>
      </c>
      <c r="I102" s="38" t="s">
        <v>105</v>
      </c>
      <c r="J102" s="38" t="s">
        <v>106</v>
      </c>
      <c r="K102" s="3"/>
      <c r="M102" s="3"/>
    </row>
    <row r="103" spans="1:13" x14ac:dyDescent="0.15">
      <c r="B103" s="30" t="s">
        <v>93</v>
      </c>
      <c r="C103" s="25" t="s">
        <v>94</v>
      </c>
      <c r="D103" s="44">
        <v>57.2</v>
      </c>
      <c r="E103" s="37"/>
      <c r="F103" s="64">
        <v>1</v>
      </c>
      <c r="G103" s="44">
        <f>D103*E103*F103</f>
        <v>0</v>
      </c>
      <c r="H103" s="63">
        <f t="shared" ref="H103:H111" si="3">E103*0.034</f>
        <v>0</v>
      </c>
      <c r="I103" s="63">
        <v>1</v>
      </c>
      <c r="J103" s="63">
        <f t="shared" ref="J103:J111" si="4">$I103*$D103*$H103</f>
        <v>0</v>
      </c>
      <c r="L103"/>
    </row>
    <row r="104" spans="1:13" x14ac:dyDescent="0.15">
      <c r="B104" s="30" t="s">
        <v>95</v>
      </c>
      <c r="C104" s="25" t="s">
        <v>8</v>
      </c>
      <c r="D104" s="44">
        <v>3.35</v>
      </c>
      <c r="E104" s="37"/>
      <c r="F104" s="64">
        <v>1</v>
      </c>
      <c r="G104" s="44">
        <f t="shared" ref="G104:G111" si="5">D104*E104*F104</f>
        <v>0</v>
      </c>
      <c r="H104" s="63">
        <f t="shared" si="3"/>
        <v>0</v>
      </c>
      <c r="I104" s="63">
        <v>0.51500000000000001</v>
      </c>
      <c r="J104" s="63">
        <f t="shared" si="4"/>
        <v>0</v>
      </c>
      <c r="L104"/>
    </row>
    <row r="105" spans="1:13" x14ac:dyDescent="0.15">
      <c r="B105" s="30" t="s">
        <v>95</v>
      </c>
      <c r="C105" s="25" t="s">
        <v>4</v>
      </c>
      <c r="D105" s="44">
        <v>3.35</v>
      </c>
      <c r="E105" s="37"/>
      <c r="F105" s="64">
        <v>1</v>
      </c>
      <c r="G105" s="44">
        <f t="shared" si="5"/>
        <v>0</v>
      </c>
      <c r="H105" s="63">
        <f t="shared" si="3"/>
        <v>0</v>
      </c>
      <c r="I105" s="63">
        <v>0.505</v>
      </c>
      <c r="J105" s="63">
        <f t="shared" si="4"/>
        <v>0</v>
      </c>
      <c r="L105"/>
    </row>
    <row r="106" spans="1:13" x14ac:dyDescent="0.15">
      <c r="B106" s="30" t="s">
        <v>96</v>
      </c>
      <c r="C106" s="25" t="s">
        <v>94</v>
      </c>
      <c r="D106" s="44">
        <v>13.16</v>
      </c>
      <c r="E106" s="37"/>
      <c r="F106" s="64">
        <v>1</v>
      </c>
      <c r="G106" s="44">
        <f t="shared" si="5"/>
        <v>0</v>
      </c>
      <c r="H106" s="63">
        <f t="shared" si="3"/>
        <v>0</v>
      </c>
      <c r="I106" s="63">
        <v>1</v>
      </c>
      <c r="J106" s="63">
        <f t="shared" si="4"/>
        <v>0</v>
      </c>
      <c r="L106"/>
    </row>
    <row r="107" spans="1:13" x14ac:dyDescent="0.15">
      <c r="B107" s="30" t="s">
        <v>97</v>
      </c>
      <c r="C107" s="25" t="s">
        <v>8</v>
      </c>
      <c r="D107" s="44">
        <v>0.57999999999999996</v>
      </c>
      <c r="E107" s="37"/>
      <c r="F107" s="64">
        <v>1</v>
      </c>
      <c r="G107" s="44">
        <f t="shared" si="5"/>
        <v>0</v>
      </c>
      <c r="H107" s="63">
        <f t="shared" si="3"/>
        <v>0</v>
      </c>
      <c r="I107" s="63">
        <v>0.51500000000000001</v>
      </c>
      <c r="J107" s="63">
        <f t="shared" si="4"/>
        <v>0</v>
      </c>
      <c r="L107"/>
    </row>
    <row r="108" spans="1:13" x14ac:dyDescent="0.15">
      <c r="B108" s="30" t="s">
        <v>97</v>
      </c>
      <c r="C108" s="25" t="s">
        <v>4</v>
      </c>
      <c r="D108" s="44">
        <v>0.57999999999999996</v>
      </c>
      <c r="E108" s="37"/>
      <c r="F108" s="64">
        <v>1</v>
      </c>
      <c r="G108" s="44">
        <f t="shared" si="5"/>
        <v>0</v>
      </c>
      <c r="H108" s="63">
        <f t="shared" si="3"/>
        <v>0</v>
      </c>
      <c r="I108" s="63">
        <v>0.505</v>
      </c>
      <c r="J108" s="63">
        <f t="shared" si="4"/>
        <v>0</v>
      </c>
      <c r="L108"/>
    </row>
    <row r="109" spans="1:13" x14ac:dyDescent="0.15">
      <c r="B109" s="30" t="s">
        <v>98</v>
      </c>
      <c r="C109" s="25" t="s">
        <v>94</v>
      </c>
      <c r="D109" s="44">
        <v>5.56</v>
      </c>
      <c r="E109" s="37"/>
      <c r="F109" s="64">
        <v>1</v>
      </c>
      <c r="G109" s="44">
        <f t="shared" si="5"/>
        <v>0</v>
      </c>
      <c r="H109" s="63">
        <f t="shared" si="3"/>
        <v>0</v>
      </c>
      <c r="I109" s="63">
        <v>1</v>
      </c>
      <c r="J109" s="63">
        <f t="shared" si="4"/>
        <v>0</v>
      </c>
      <c r="L109"/>
    </row>
    <row r="110" spans="1:13" x14ac:dyDescent="0.15">
      <c r="B110" s="30" t="s">
        <v>99</v>
      </c>
      <c r="C110" s="25" t="s">
        <v>5</v>
      </c>
      <c r="D110" s="44">
        <v>0.21</v>
      </c>
      <c r="E110" s="37"/>
      <c r="F110" s="64">
        <v>1</v>
      </c>
      <c r="G110" s="44">
        <f t="shared" si="5"/>
        <v>0</v>
      </c>
      <c r="H110" s="63">
        <f t="shared" si="3"/>
        <v>0</v>
      </c>
      <c r="I110" s="63">
        <v>0.48</v>
      </c>
      <c r="J110" s="63">
        <f t="shared" si="4"/>
        <v>0</v>
      </c>
      <c r="L110"/>
    </row>
    <row r="111" spans="1:13" ht="14.25" thickBot="1" x14ac:dyDescent="0.2">
      <c r="B111" s="31" t="s">
        <v>99</v>
      </c>
      <c r="C111" s="24" t="s">
        <v>6</v>
      </c>
      <c r="D111" s="49">
        <v>0.21</v>
      </c>
      <c r="E111" s="40"/>
      <c r="F111" s="65">
        <v>1</v>
      </c>
      <c r="G111" s="49">
        <f t="shared" si="5"/>
        <v>0</v>
      </c>
      <c r="H111" s="50">
        <f t="shared" si="3"/>
        <v>0</v>
      </c>
      <c r="I111" s="50">
        <v>0.32500000000000001</v>
      </c>
      <c r="J111" s="50">
        <f t="shared" si="4"/>
        <v>0</v>
      </c>
      <c r="L111"/>
    </row>
    <row r="112" spans="1:13" ht="14.25" thickTop="1" x14ac:dyDescent="0.15">
      <c r="B112" s="122" t="s">
        <v>221</v>
      </c>
      <c r="C112" s="122"/>
      <c r="D112" s="41">
        <f>SUM(D103:D111)</f>
        <v>84.199999999999989</v>
      </c>
      <c r="E112" s="33"/>
      <c r="F112" s="68" t="s">
        <v>206</v>
      </c>
      <c r="G112" s="41">
        <f>SUM(G103:G111)</f>
        <v>0</v>
      </c>
      <c r="H112" s="36"/>
      <c r="I112" s="68" t="s">
        <v>207</v>
      </c>
      <c r="J112" s="42">
        <f>SUM(J103:J111)</f>
        <v>0</v>
      </c>
      <c r="L112" s="33"/>
    </row>
    <row r="113" spans="1:13" x14ac:dyDescent="0.15">
      <c r="D113" s="33"/>
      <c r="E113" s="33"/>
      <c r="F113" s="33"/>
      <c r="G113" s="33"/>
      <c r="H113" s="33"/>
      <c r="I113" s="33"/>
    </row>
    <row r="114" spans="1:13" x14ac:dyDescent="0.15">
      <c r="D114" s="33"/>
      <c r="E114" s="33"/>
      <c r="F114" s="33"/>
      <c r="G114" s="33"/>
      <c r="H114" s="33"/>
      <c r="I114" s="33"/>
    </row>
    <row r="115" spans="1:13" x14ac:dyDescent="0.15">
      <c r="D115" s="33"/>
      <c r="E115" s="33"/>
      <c r="F115" s="33"/>
      <c r="G115" s="33"/>
      <c r="H115" s="33"/>
      <c r="I115" s="33"/>
    </row>
    <row r="116" spans="1:13" x14ac:dyDescent="0.15">
      <c r="B116" s="1" t="s">
        <v>26</v>
      </c>
    </row>
    <row r="117" spans="1:13" s="4" customFormat="1" ht="57" customHeight="1" x14ac:dyDescent="0.15">
      <c r="A117" s="3"/>
      <c r="B117" s="39" t="s">
        <v>1</v>
      </c>
      <c r="C117" s="39" t="s">
        <v>2</v>
      </c>
      <c r="D117" s="38" t="s">
        <v>109</v>
      </c>
      <c r="E117" s="38" t="s">
        <v>104</v>
      </c>
      <c r="F117" s="38" t="s">
        <v>29</v>
      </c>
      <c r="G117" s="39" t="s">
        <v>17</v>
      </c>
      <c r="H117" s="38" t="s">
        <v>92</v>
      </c>
      <c r="I117" s="38" t="s">
        <v>105</v>
      </c>
      <c r="J117" s="38" t="s">
        <v>215</v>
      </c>
      <c r="K117" s="38" t="s">
        <v>121</v>
      </c>
      <c r="L117" s="3"/>
    </row>
    <row r="118" spans="1:13" x14ac:dyDescent="0.15">
      <c r="B118" s="30" t="s">
        <v>3</v>
      </c>
      <c r="C118" s="25" t="s">
        <v>5</v>
      </c>
      <c r="D118" s="44">
        <v>4.59</v>
      </c>
      <c r="E118" s="37"/>
      <c r="F118" s="64">
        <v>1</v>
      </c>
      <c r="G118" s="44">
        <f t="shared" ref="G118:G134" si="6">D118*E118*F118</f>
        <v>0</v>
      </c>
      <c r="H118" s="7"/>
      <c r="I118" s="63">
        <v>0.48</v>
      </c>
      <c r="J118" s="57">
        <v>0.93</v>
      </c>
      <c r="K118" s="63">
        <f t="shared" ref="K118:K134" si="7">$H118*$I118*$J118*$D118</f>
        <v>0</v>
      </c>
      <c r="M118"/>
    </row>
    <row r="119" spans="1:13" x14ac:dyDescent="0.15">
      <c r="B119" s="30" t="s">
        <v>7</v>
      </c>
      <c r="C119" s="25" t="s">
        <v>5</v>
      </c>
      <c r="D119" s="44">
        <v>3.47</v>
      </c>
      <c r="E119" s="37"/>
      <c r="F119" s="64">
        <v>1</v>
      </c>
      <c r="G119" s="44">
        <f t="shared" si="6"/>
        <v>0</v>
      </c>
      <c r="H119" s="7"/>
      <c r="I119" s="63">
        <v>0.48</v>
      </c>
      <c r="J119" s="57">
        <v>0.93</v>
      </c>
      <c r="K119" s="63">
        <f t="shared" si="7"/>
        <v>0</v>
      </c>
      <c r="M119"/>
    </row>
    <row r="120" spans="1:13" x14ac:dyDescent="0.15">
      <c r="B120" s="30" t="s">
        <v>7</v>
      </c>
      <c r="C120" s="25" t="s">
        <v>5</v>
      </c>
      <c r="D120" s="44">
        <v>3.47</v>
      </c>
      <c r="E120" s="37"/>
      <c r="F120" s="64">
        <v>1</v>
      </c>
      <c r="G120" s="44">
        <f t="shared" si="6"/>
        <v>0</v>
      </c>
      <c r="H120" s="7"/>
      <c r="I120" s="63">
        <v>0.48</v>
      </c>
      <c r="J120" s="57">
        <v>0.93</v>
      </c>
      <c r="K120" s="63">
        <f t="shared" si="7"/>
        <v>0</v>
      </c>
      <c r="M120"/>
    </row>
    <row r="121" spans="1:13" x14ac:dyDescent="0.15">
      <c r="B121" s="30" t="s">
        <v>7</v>
      </c>
      <c r="C121" s="25" t="s">
        <v>8</v>
      </c>
      <c r="D121" s="44">
        <v>2.15</v>
      </c>
      <c r="E121" s="37"/>
      <c r="F121" s="64">
        <v>1</v>
      </c>
      <c r="G121" s="44">
        <f t="shared" si="6"/>
        <v>0</v>
      </c>
      <c r="H121" s="7"/>
      <c r="I121" s="63">
        <v>0.51500000000000001</v>
      </c>
      <c r="J121" s="57">
        <v>0.93</v>
      </c>
      <c r="K121" s="63">
        <f t="shared" si="7"/>
        <v>0</v>
      </c>
      <c r="M121"/>
    </row>
    <row r="122" spans="1:13" x14ac:dyDescent="0.15">
      <c r="B122" s="30" t="s">
        <v>9</v>
      </c>
      <c r="C122" s="25" t="s">
        <v>8</v>
      </c>
      <c r="D122" s="44">
        <v>0.98</v>
      </c>
      <c r="E122" s="37"/>
      <c r="F122" s="64">
        <v>1</v>
      </c>
      <c r="G122" s="44">
        <f t="shared" si="6"/>
        <v>0</v>
      </c>
      <c r="H122" s="7"/>
      <c r="I122" s="63">
        <v>0.51500000000000001</v>
      </c>
      <c r="J122" s="57">
        <v>0.93</v>
      </c>
      <c r="K122" s="63">
        <f t="shared" si="7"/>
        <v>0</v>
      </c>
      <c r="M122"/>
    </row>
    <row r="123" spans="1:13" x14ac:dyDescent="0.15">
      <c r="B123" s="30" t="s">
        <v>12</v>
      </c>
      <c r="C123" s="25" t="s">
        <v>4</v>
      </c>
      <c r="D123" s="44">
        <v>0.54</v>
      </c>
      <c r="E123" s="37"/>
      <c r="F123" s="64">
        <v>1</v>
      </c>
      <c r="G123" s="44">
        <f>D123*E123*F123</f>
        <v>0</v>
      </c>
      <c r="H123" s="7"/>
      <c r="I123" s="63">
        <v>0.505</v>
      </c>
      <c r="J123" s="57">
        <v>0.93</v>
      </c>
      <c r="K123" s="63">
        <f>$H123*$I123*$J123*$D123</f>
        <v>0</v>
      </c>
      <c r="M123"/>
    </row>
    <row r="124" spans="1:13" x14ac:dyDescent="0.15">
      <c r="B124" s="30" t="s">
        <v>10</v>
      </c>
      <c r="C124" s="25" t="s">
        <v>6</v>
      </c>
      <c r="D124" s="44">
        <v>0.54</v>
      </c>
      <c r="E124" s="37"/>
      <c r="F124" s="64">
        <v>1</v>
      </c>
      <c r="G124" s="44">
        <f t="shared" si="6"/>
        <v>0</v>
      </c>
      <c r="H124" s="7"/>
      <c r="I124" s="63">
        <v>0.32500000000000001</v>
      </c>
      <c r="J124" s="57">
        <v>0.93</v>
      </c>
      <c r="K124" s="63">
        <f t="shared" si="7"/>
        <v>0</v>
      </c>
      <c r="M124"/>
    </row>
    <row r="125" spans="1:13" x14ac:dyDescent="0.15">
      <c r="B125" s="30" t="s">
        <v>11</v>
      </c>
      <c r="C125" s="25" t="s">
        <v>6</v>
      </c>
      <c r="D125" s="44">
        <v>0.54</v>
      </c>
      <c r="E125" s="37"/>
      <c r="F125" s="64">
        <v>1</v>
      </c>
      <c r="G125" s="44">
        <f t="shared" si="6"/>
        <v>0</v>
      </c>
      <c r="H125" s="7"/>
      <c r="I125" s="63">
        <v>0.32500000000000001</v>
      </c>
      <c r="J125" s="57">
        <v>0.93</v>
      </c>
      <c r="K125" s="63">
        <f t="shared" si="7"/>
        <v>0</v>
      </c>
      <c r="M125"/>
    </row>
    <row r="126" spans="1:13" x14ac:dyDescent="0.15">
      <c r="B126" s="30" t="s">
        <v>18</v>
      </c>
      <c r="C126" s="25" t="s">
        <v>6</v>
      </c>
      <c r="D126" s="44">
        <v>0.54</v>
      </c>
      <c r="E126" s="37"/>
      <c r="F126" s="64">
        <v>1</v>
      </c>
      <c r="G126" s="44">
        <f t="shared" si="6"/>
        <v>0</v>
      </c>
      <c r="H126" s="7"/>
      <c r="I126" s="63">
        <v>0.32500000000000001</v>
      </c>
      <c r="J126" s="57">
        <v>0.93</v>
      </c>
      <c r="K126" s="63">
        <f t="shared" si="7"/>
        <v>0</v>
      </c>
      <c r="M126"/>
    </row>
    <row r="127" spans="1:13" x14ac:dyDescent="0.15">
      <c r="B127" s="30" t="s">
        <v>13</v>
      </c>
      <c r="C127" s="25" t="s">
        <v>4</v>
      </c>
      <c r="D127" s="44">
        <v>0.54</v>
      </c>
      <c r="E127" s="37"/>
      <c r="F127" s="64">
        <v>1</v>
      </c>
      <c r="G127" s="44">
        <f t="shared" si="6"/>
        <v>0</v>
      </c>
      <c r="H127" s="7"/>
      <c r="I127" s="63">
        <v>0.505</v>
      </c>
      <c r="J127" s="57">
        <v>0.93</v>
      </c>
      <c r="K127" s="63">
        <f t="shared" si="7"/>
        <v>0</v>
      </c>
      <c r="M127"/>
    </row>
    <row r="128" spans="1:13" x14ac:dyDescent="0.15">
      <c r="B128" s="30" t="s">
        <v>14</v>
      </c>
      <c r="C128" s="25" t="s">
        <v>4</v>
      </c>
      <c r="D128" s="44">
        <v>1.73</v>
      </c>
      <c r="E128" s="37"/>
      <c r="F128" s="64">
        <v>1</v>
      </c>
      <c r="G128" s="44">
        <f t="shared" si="6"/>
        <v>0</v>
      </c>
      <c r="H128" s="7"/>
      <c r="I128" s="63">
        <v>0.505</v>
      </c>
      <c r="J128" s="57">
        <v>0.93</v>
      </c>
      <c r="K128" s="63">
        <f t="shared" si="7"/>
        <v>0</v>
      </c>
      <c r="M128"/>
    </row>
    <row r="129" spans="1:13" x14ac:dyDescent="0.15">
      <c r="B129" s="30" t="s">
        <v>14</v>
      </c>
      <c r="C129" s="25" t="s">
        <v>5</v>
      </c>
      <c r="D129" s="44">
        <v>0.99</v>
      </c>
      <c r="E129" s="37"/>
      <c r="F129" s="64">
        <v>1</v>
      </c>
      <c r="G129" s="44">
        <f t="shared" si="6"/>
        <v>0</v>
      </c>
      <c r="H129" s="7"/>
      <c r="I129" s="63">
        <v>0.48</v>
      </c>
      <c r="J129" s="57">
        <v>0.93</v>
      </c>
      <c r="K129" s="63">
        <f t="shared" si="7"/>
        <v>0</v>
      </c>
      <c r="M129"/>
    </row>
    <row r="130" spans="1:13" x14ac:dyDescent="0.15">
      <c r="B130" s="30" t="s">
        <v>15</v>
      </c>
      <c r="C130" s="25" t="s">
        <v>5</v>
      </c>
      <c r="D130" s="44">
        <v>3.22</v>
      </c>
      <c r="E130" s="37"/>
      <c r="F130" s="64">
        <v>1</v>
      </c>
      <c r="G130" s="44">
        <f t="shared" si="6"/>
        <v>0</v>
      </c>
      <c r="H130" s="7"/>
      <c r="I130" s="63">
        <v>0.48</v>
      </c>
      <c r="J130" s="57">
        <v>0.93</v>
      </c>
      <c r="K130" s="63">
        <f t="shared" si="7"/>
        <v>0</v>
      </c>
      <c r="M130"/>
    </row>
    <row r="131" spans="1:13" x14ac:dyDescent="0.15">
      <c r="B131" s="30" t="s">
        <v>16</v>
      </c>
      <c r="C131" s="25" t="s">
        <v>5</v>
      </c>
      <c r="D131" s="44">
        <v>3.22</v>
      </c>
      <c r="E131" s="37"/>
      <c r="F131" s="64">
        <v>1</v>
      </c>
      <c r="G131" s="44">
        <f t="shared" si="6"/>
        <v>0</v>
      </c>
      <c r="H131" s="7"/>
      <c r="I131" s="63">
        <v>0.48</v>
      </c>
      <c r="J131" s="57">
        <v>0.93</v>
      </c>
      <c r="K131" s="63">
        <f t="shared" si="7"/>
        <v>0</v>
      </c>
      <c r="M131"/>
    </row>
    <row r="132" spans="1:13" x14ac:dyDescent="0.15">
      <c r="B132" s="30" t="s">
        <v>16</v>
      </c>
      <c r="C132" s="25" t="s">
        <v>8</v>
      </c>
      <c r="D132" s="44">
        <v>0.66</v>
      </c>
      <c r="E132" s="37"/>
      <c r="F132" s="64">
        <v>1</v>
      </c>
      <c r="G132" s="44">
        <f t="shared" si="6"/>
        <v>0</v>
      </c>
      <c r="H132" s="7"/>
      <c r="I132" s="63">
        <v>0.51500000000000001</v>
      </c>
      <c r="J132" s="57">
        <v>0.93</v>
      </c>
      <c r="K132" s="63">
        <f t="shared" si="7"/>
        <v>0</v>
      </c>
      <c r="M132"/>
    </row>
    <row r="133" spans="1:13" x14ac:dyDescent="0.15">
      <c r="B133" s="30" t="s">
        <v>20</v>
      </c>
      <c r="C133" s="25" t="s">
        <v>6</v>
      </c>
      <c r="D133" s="44">
        <v>0.99</v>
      </c>
      <c r="E133" s="37"/>
      <c r="F133" s="64">
        <v>1</v>
      </c>
      <c r="G133" s="44">
        <f>D133*E133*F133</f>
        <v>0</v>
      </c>
      <c r="H133" s="7"/>
      <c r="I133" s="63">
        <v>0.32500000000000001</v>
      </c>
      <c r="J133" s="57">
        <v>0.93</v>
      </c>
      <c r="K133" s="63">
        <f>$H133*$I133*$J133*$D133</f>
        <v>0</v>
      </c>
      <c r="M133"/>
    </row>
    <row r="134" spans="1:13" ht="14.25" thickBot="1" x14ac:dyDescent="0.2">
      <c r="B134" s="31" t="s">
        <v>10</v>
      </c>
      <c r="C134" s="24" t="s">
        <v>6</v>
      </c>
      <c r="D134" s="49">
        <v>0.54</v>
      </c>
      <c r="E134" s="40"/>
      <c r="F134" s="65">
        <v>1</v>
      </c>
      <c r="G134" s="49">
        <f t="shared" si="6"/>
        <v>0</v>
      </c>
      <c r="H134" s="8"/>
      <c r="I134" s="50">
        <v>0.32500000000000001</v>
      </c>
      <c r="J134" s="58">
        <v>0.93</v>
      </c>
      <c r="K134" s="50">
        <f t="shared" si="7"/>
        <v>0</v>
      </c>
      <c r="M134"/>
    </row>
    <row r="135" spans="1:13" ht="14.25" thickTop="1" x14ac:dyDescent="0.15">
      <c r="B135" s="122" t="s">
        <v>222</v>
      </c>
      <c r="C135" s="122"/>
      <c r="D135" s="41">
        <f>SUM(D118:D134)</f>
        <v>28.709999999999994</v>
      </c>
      <c r="F135" s="68" t="s">
        <v>209</v>
      </c>
      <c r="G135" s="41">
        <f>SUM(G118:G134)</f>
        <v>0</v>
      </c>
      <c r="I135" s="36"/>
      <c r="J135" s="68" t="s">
        <v>210</v>
      </c>
      <c r="K135" s="42">
        <f>SUM(K118:K134)</f>
        <v>0</v>
      </c>
      <c r="M135"/>
    </row>
    <row r="136" spans="1:13" x14ac:dyDescent="0.15">
      <c r="B136" s="1" t="s">
        <v>228</v>
      </c>
    </row>
    <row r="138" spans="1:13" x14ac:dyDescent="0.15">
      <c r="B138" s="1" t="s">
        <v>28</v>
      </c>
    </row>
    <row r="139" spans="1:13" s="4" customFormat="1" ht="57" customHeight="1" x14ac:dyDescent="0.15">
      <c r="A139" s="3"/>
      <c r="B139" s="39" t="s">
        <v>1</v>
      </c>
      <c r="C139" s="39" t="s">
        <v>2</v>
      </c>
      <c r="D139" s="38" t="s">
        <v>109</v>
      </c>
      <c r="E139" s="38" t="s">
        <v>104</v>
      </c>
      <c r="F139" s="38" t="s">
        <v>29</v>
      </c>
      <c r="G139" s="39" t="s">
        <v>17</v>
      </c>
      <c r="H139" s="38" t="s">
        <v>100</v>
      </c>
      <c r="I139" s="38" t="s">
        <v>105</v>
      </c>
      <c r="J139" s="38" t="s">
        <v>106</v>
      </c>
      <c r="K139" s="3"/>
    </row>
    <row r="140" spans="1:13" x14ac:dyDescent="0.15">
      <c r="B140" s="30" t="s">
        <v>19</v>
      </c>
      <c r="C140" s="25" t="s">
        <v>4</v>
      </c>
      <c r="D140" s="44">
        <v>1.89</v>
      </c>
      <c r="E140" s="37"/>
      <c r="F140" s="64">
        <v>1</v>
      </c>
      <c r="G140" s="44">
        <f>D140*E140*F140</f>
        <v>0</v>
      </c>
      <c r="H140" s="63">
        <f>E140*0.034</f>
        <v>0</v>
      </c>
      <c r="I140" s="63">
        <v>0.505</v>
      </c>
      <c r="J140" s="63">
        <f>$I140*$D140*$H140</f>
        <v>0</v>
      </c>
      <c r="L140"/>
      <c r="M140"/>
    </row>
    <row r="141" spans="1:13" ht="14.25" thickBot="1" x14ac:dyDescent="0.2">
      <c r="B141" s="31" t="s">
        <v>9</v>
      </c>
      <c r="C141" s="24" t="s">
        <v>6</v>
      </c>
      <c r="D141" s="49">
        <v>1.62</v>
      </c>
      <c r="E141" s="40"/>
      <c r="F141" s="65">
        <v>1</v>
      </c>
      <c r="G141" s="49">
        <f t="shared" ref="G141" si="8">D141*E141*F141</f>
        <v>0</v>
      </c>
      <c r="H141" s="50">
        <f>E141*0.034</f>
        <v>0</v>
      </c>
      <c r="I141" s="50">
        <v>0.32500000000000001</v>
      </c>
      <c r="J141" s="50">
        <f>$I141*$D141*$H141</f>
        <v>0</v>
      </c>
      <c r="L141"/>
      <c r="M141"/>
    </row>
    <row r="142" spans="1:13" ht="14.25" thickTop="1" x14ac:dyDescent="0.15">
      <c r="B142" s="122" t="s">
        <v>225</v>
      </c>
      <c r="C142" s="122"/>
      <c r="D142" s="41">
        <f>SUM(D140:D141)</f>
        <v>3.51</v>
      </c>
      <c r="F142" s="68" t="s">
        <v>212</v>
      </c>
      <c r="G142" s="41">
        <f>SUM(G140:G141)</f>
        <v>0</v>
      </c>
      <c r="I142" s="68" t="s">
        <v>213</v>
      </c>
      <c r="J142" s="42">
        <f>SUM(J140:J141)</f>
        <v>0</v>
      </c>
      <c r="L142"/>
      <c r="M142"/>
    </row>
    <row r="143" spans="1:13" x14ac:dyDescent="0.15">
      <c r="L143"/>
      <c r="M143"/>
    </row>
    <row r="144" spans="1:13" x14ac:dyDescent="0.15">
      <c r="A144" s="1" t="s">
        <v>142</v>
      </c>
      <c r="L144"/>
      <c r="M144"/>
    </row>
    <row r="145" spans="2:15" ht="17.25" customHeight="1" x14ac:dyDescent="0.15">
      <c r="B145" s="93" t="s">
        <v>25</v>
      </c>
      <c r="C145" s="93"/>
      <c r="D145" s="93"/>
      <c r="E145" s="91" t="s">
        <v>133</v>
      </c>
      <c r="F145" s="92"/>
      <c r="G145" s="91" t="s">
        <v>34</v>
      </c>
      <c r="H145" s="92"/>
      <c r="I145" s="91" t="s">
        <v>148</v>
      </c>
      <c r="J145" s="92"/>
      <c r="L145"/>
      <c r="M145"/>
    </row>
    <row r="146" spans="2:15" x14ac:dyDescent="0.15">
      <c r="B146" s="125" t="s">
        <v>31</v>
      </c>
      <c r="C146" s="131"/>
      <c r="D146" s="126"/>
      <c r="E146" s="30" t="s">
        <v>134</v>
      </c>
      <c r="F146" s="43">
        <f>D77</f>
        <v>141.16999999999999</v>
      </c>
      <c r="G146" s="30" t="s">
        <v>110</v>
      </c>
      <c r="H146" s="41">
        <f>$G$77</f>
        <v>0</v>
      </c>
      <c r="I146" s="30" t="s">
        <v>149</v>
      </c>
      <c r="J146" s="42">
        <f>$J$77</f>
        <v>0</v>
      </c>
      <c r="L146"/>
      <c r="M146"/>
    </row>
    <row r="147" spans="2:15" s="1" customFormat="1" x14ac:dyDescent="0.15">
      <c r="B147" s="125" t="s">
        <v>128</v>
      </c>
      <c r="C147" s="131"/>
      <c r="D147" s="126"/>
      <c r="E147" s="28" t="s">
        <v>137</v>
      </c>
      <c r="F147" s="45">
        <f>$D$85</f>
        <v>67.900000000000006</v>
      </c>
      <c r="G147" s="29" t="s">
        <v>114</v>
      </c>
      <c r="H147" s="41">
        <f>$G$85</f>
        <v>0</v>
      </c>
      <c r="I147" s="47"/>
      <c r="J147" s="48"/>
      <c r="L147"/>
      <c r="M147"/>
    </row>
    <row r="148" spans="2:15" s="1" customFormat="1" x14ac:dyDescent="0.15">
      <c r="B148" s="125" t="s">
        <v>129</v>
      </c>
      <c r="C148" s="131"/>
      <c r="D148" s="126"/>
      <c r="E148" s="28" t="s">
        <v>138</v>
      </c>
      <c r="F148" s="45">
        <f>$D$91</f>
        <v>67.900000000000006</v>
      </c>
      <c r="G148" s="29" t="s">
        <v>118</v>
      </c>
      <c r="H148" s="41">
        <f>$G$91</f>
        <v>0</v>
      </c>
      <c r="I148" s="47"/>
      <c r="J148" s="48"/>
      <c r="L148"/>
      <c r="M148"/>
    </row>
    <row r="149" spans="2:15" s="1" customFormat="1" x14ac:dyDescent="0.15">
      <c r="B149" s="125" t="s">
        <v>130</v>
      </c>
      <c r="C149" s="131"/>
      <c r="D149" s="126"/>
      <c r="E149" s="30" t="s">
        <v>139</v>
      </c>
      <c r="F149" s="46">
        <f>$D$98</f>
        <v>67.900000000000006</v>
      </c>
      <c r="G149" s="30" t="s">
        <v>119</v>
      </c>
      <c r="H149" s="41">
        <f>$G$98</f>
        <v>0</v>
      </c>
      <c r="I149" s="30" t="s">
        <v>151</v>
      </c>
      <c r="J149" s="42">
        <f>$J$98</f>
        <v>0</v>
      </c>
      <c r="L149"/>
      <c r="M149"/>
    </row>
    <row r="150" spans="2:15" s="1" customFormat="1" x14ac:dyDescent="0.15">
      <c r="B150" s="125" t="s">
        <v>141</v>
      </c>
      <c r="C150" s="131"/>
      <c r="D150" s="126"/>
      <c r="E150" s="30" t="s">
        <v>140</v>
      </c>
      <c r="F150" s="46">
        <f>$D$112</f>
        <v>84.199999999999989</v>
      </c>
      <c r="G150" s="30" t="s">
        <v>120</v>
      </c>
      <c r="H150" s="41">
        <f>$G$112</f>
        <v>0</v>
      </c>
      <c r="I150" s="30" t="s">
        <v>153</v>
      </c>
      <c r="J150" s="42">
        <f>$J$112</f>
        <v>0</v>
      </c>
      <c r="L150"/>
      <c r="M150"/>
    </row>
    <row r="151" spans="2:15" s="1" customFormat="1" x14ac:dyDescent="0.15">
      <c r="B151" s="125" t="s">
        <v>32</v>
      </c>
      <c r="C151" s="131"/>
      <c r="D151" s="126"/>
      <c r="E151" s="30" t="s">
        <v>144</v>
      </c>
      <c r="F151" s="41">
        <f>$D$135</f>
        <v>28.709999999999994</v>
      </c>
      <c r="G151" s="30" t="s">
        <v>126</v>
      </c>
      <c r="H151" s="41">
        <f>$G$135</f>
        <v>0</v>
      </c>
      <c r="I151" s="30" t="s">
        <v>155</v>
      </c>
      <c r="J151" s="42">
        <f>$K$135</f>
        <v>0</v>
      </c>
      <c r="L151"/>
      <c r="M151"/>
    </row>
    <row r="152" spans="2:15" s="1" customFormat="1" ht="14.25" thickBot="1" x14ac:dyDescent="0.2">
      <c r="B152" s="129" t="s">
        <v>132</v>
      </c>
      <c r="C152" s="132"/>
      <c r="D152" s="130"/>
      <c r="E152" s="31" t="s">
        <v>145</v>
      </c>
      <c r="F152" s="49">
        <f>$D$142</f>
        <v>3.51</v>
      </c>
      <c r="G152" s="31" t="s">
        <v>127</v>
      </c>
      <c r="H152" s="49">
        <f>$G$142</f>
        <v>0</v>
      </c>
      <c r="I152" s="31" t="s">
        <v>157</v>
      </c>
      <c r="J152" s="50">
        <f>$J$142</f>
        <v>0</v>
      </c>
      <c r="L152"/>
      <c r="M152"/>
    </row>
    <row r="153" spans="2:15" s="1" customFormat="1" ht="14.25" thickTop="1" x14ac:dyDescent="0.15">
      <c r="E153" s="26" t="s">
        <v>143</v>
      </c>
      <c r="F153" s="41">
        <f>SUM(F146:F152)</f>
        <v>461.28999999999996</v>
      </c>
      <c r="G153" s="26" t="s">
        <v>337</v>
      </c>
      <c r="H153" s="41">
        <f>SUM(H146:H152)</f>
        <v>0</v>
      </c>
      <c r="I153" s="26" t="s">
        <v>338</v>
      </c>
      <c r="J153" s="42">
        <f>SUM(J146:J152)</f>
        <v>0</v>
      </c>
      <c r="L153"/>
      <c r="M153"/>
    </row>
    <row r="154" spans="2:15" s="1" customFormat="1" x14ac:dyDescent="0.15">
      <c r="E154" s="27"/>
      <c r="F154" s="36"/>
      <c r="G154" s="30" t="s">
        <v>340</v>
      </c>
      <c r="H154" s="42">
        <f>H153/$F$153</f>
        <v>0</v>
      </c>
      <c r="I154" s="30" t="s">
        <v>224</v>
      </c>
      <c r="J154" s="44">
        <f>J153/$F$153*100</f>
        <v>0</v>
      </c>
      <c r="K154" s="27"/>
      <c r="L154" s="36"/>
      <c r="N154"/>
      <c r="O154"/>
    </row>
    <row r="155" spans="2:15" s="1" customFormat="1" x14ac:dyDescent="0.15">
      <c r="E155" s="1" t="s">
        <v>146</v>
      </c>
      <c r="N155"/>
      <c r="O155"/>
    </row>
    <row r="156" spans="2:15" s="1" customFormat="1" x14ac:dyDescent="0.15">
      <c r="E156" s="1" t="s">
        <v>147</v>
      </c>
      <c r="N156"/>
      <c r="O156"/>
    </row>
    <row r="157" spans="2:15" s="1" customFormat="1" x14ac:dyDescent="0.15">
      <c r="E157" s="1" t="s">
        <v>255</v>
      </c>
      <c r="N157"/>
      <c r="O157"/>
    </row>
  </sheetData>
  <mergeCells count="29">
    <mergeCell ref="B149:D149"/>
    <mergeCell ref="B150:D150"/>
    <mergeCell ref="B151:D151"/>
    <mergeCell ref="B152:D152"/>
    <mergeCell ref="I3:N3"/>
    <mergeCell ref="I4:N4"/>
    <mergeCell ref="G145:H145"/>
    <mergeCell ref="I145:J145"/>
    <mergeCell ref="B146:D146"/>
    <mergeCell ref="B147:D147"/>
    <mergeCell ref="B148:D148"/>
    <mergeCell ref="B98:C98"/>
    <mergeCell ref="B112:C112"/>
    <mergeCell ref="B135:C135"/>
    <mergeCell ref="B142:C142"/>
    <mergeCell ref="B145:D145"/>
    <mergeCell ref="E145:F145"/>
    <mergeCell ref="B89:C89"/>
    <mergeCell ref="B90:C90"/>
    <mergeCell ref="B91:C91"/>
    <mergeCell ref="B95:C95"/>
    <mergeCell ref="B96:C96"/>
    <mergeCell ref="B97:C97"/>
    <mergeCell ref="B85:C85"/>
    <mergeCell ref="B77:C77"/>
    <mergeCell ref="B81:C81"/>
    <mergeCell ref="B82:C82"/>
    <mergeCell ref="B83:C83"/>
    <mergeCell ref="B84:C84"/>
  </mergeCells>
  <phoneticPr fontId="2"/>
  <pageMargins left="0.47244094488188981" right="0.55118110236220474" top="0.74803149606299213" bottom="0.74803149606299213" header="0.31496062992125984" footer="0.31496062992125984"/>
  <pageSetup paperSize="9" scale="90" orientation="portrait" r:id="rId1"/>
  <headerFooter>
    <oddFooter>&amp;C&amp;"Arial Unicode MS,標準"&amp;10&amp;A-&amp;P</oddFooter>
  </headerFooter>
  <rowBreaks count="1" manualBreakCount="1">
    <brk id="6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熱貫流率計算書</vt:lpstr>
      <vt:lpstr>面積表（1地域)</vt:lpstr>
      <vt:lpstr>面積表（2地域)</vt:lpstr>
      <vt:lpstr>面積表（3地域)</vt:lpstr>
      <vt:lpstr>面積表（4地域）</vt:lpstr>
      <vt:lpstr>面積表（5地域）</vt:lpstr>
      <vt:lpstr>面積表（6地域）</vt:lpstr>
      <vt:lpstr>面積表（7地域)</vt:lpstr>
      <vt:lpstr>面積表（8地域)</vt:lpstr>
      <vt:lpstr>参考資料</vt:lpstr>
      <vt:lpstr>熱貫流率計算書!Print_Area</vt:lpstr>
      <vt:lpstr>'面積表（1地域)'!Print_Area</vt:lpstr>
      <vt:lpstr>'面積表（2地域)'!Print_Area</vt:lpstr>
      <vt:lpstr>'面積表（3地域)'!Print_Area</vt:lpstr>
      <vt:lpstr>'面積表（4地域）'!Print_Area</vt:lpstr>
      <vt:lpstr>'面積表（5地域）'!Print_Area</vt:lpstr>
      <vt:lpstr>'面積表（6地域）'!Print_Area</vt:lpstr>
      <vt:lpstr>'面積表（7地域)'!Print_Area</vt:lpstr>
      <vt:lpstr>'面積表（8地域)'!Print_Area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miyajima</dc:creator>
  <cp:lastModifiedBy>setsu201306</cp:lastModifiedBy>
  <cp:lastPrinted>2013-09-27T02:45:06Z</cp:lastPrinted>
  <dcterms:created xsi:type="dcterms:W3CDTF">2012-11-04T10:31:14Z</dcterms:created>
  <dcterms:modified xsi:type="dcterms:W3CDTF">2013-09-29T12:20:21Z</dcterms:modified>
</cp:coreProperties>
</file>